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T:\M 2024\M24-021 Holice, Holubova - kanalizace\rozpočet\"/>
    </mc:Choice>
  </mc:AlternateContent>
  <bookViews>
    <workbookView xWindow="0" yWindow="0" windowWidth="0" windowHeight="0"/>
  </bookViews>
  <sheets>
    <sheet name="Rekapitulace stavby" sheetId="1" r:id="rId1"/>
    <sheet name="1 - Bezvýkopová technologie" sheetId="2" r:id="rId2"/>
    <sheet name="VON - Vedlejší a ostatní 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'1 - Bezvýkopová technologie'!$C$124:$K$259</definedName>
    <definedName name="_xlnm.Print_Area" localSheetId="1">'1 - Bezvýkopová technologie'!$C$4:$J$76,'1 - Bezvýkopová technologie'!$C$82:$J$106,'1 - Bezvýkopová technologie'!$C$112:$K$259</definedName>
    <definedName name="_xlnm.Print_Titles" localSheetId="1">'1 - Bezvýkopová technologie'!$124:$124</definedName>
    <definedName name="_xlnm._FilterDatabase" localSheetId="2" hidden="1">'VON - Vedlejší a ostatní ...'!$C$123:$K$156</definedName>
    <definedName name="_xlnm.Print_Area" localSheetId="2">'VON - Vedlejší a ostatní ...'!$C$4:$J$76,'VON - Vedlejší a ostatní ...'!$C$82:$J$105,'VON - Vedlejší a ostatní ...'!$C$111:$K$156</definedName>
    <definedName name="_xlnm.Print_Titles" localSheetId="2">'VON - Vedlejší a ostatní ...'!$123:$123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89"/>
  <c r="E7"/>
  <c r="E114"/>
  <c i="2" r="J37"/>
  <c r="J36"/>
  <c i="1" r="AY95"/>
  <c i="2" r="J35"/>
  <c i="1" r="AX95"/>
  <c i="2" r="BI259"/>
  <c r="BH259"/>
  <c r="BG259"/>
  <c r="BF259"/>
  <c r="T259"/>
  <c r="T258"/>
  <c r="R259"/>
  <c r="R258"/>
  <c r="P259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39"/>
  <c r="BH239"/>
  <c r="BG239"/>
  <c r="BF239"/>
  <c r="T239"/>
  <c r="R239"/>
  <c r="P239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4"/>
  <c r="BH224"/>
  <c r="BG224"/>
  <c r="BF224"/>
  <c r="T224"/>
  <c r="R224"/>
  <c r="P224"/>
  <c r="BI219"/>
  <c r="BH219"/>
  <c r="BG219"/>
  <c r="BF219"/>
  <c r="T219"/>
  <c r="R219"/>
  <c r="P219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1"/>
  <c r="BH201"/>
  <c r="BG201"/>
  <c r="BF201"/>
  <c r="T201"/>
  <c r="R201"/>
  <c r="P201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4"/>
  <c r="BH184"/>
  <c r="BG184"/>
  <c r="BF184"/>
  <c r="T184"/>
  <c r="R184"/>
  <c r="P184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4"/>
  <c r="BH134"/>
  <c r="BG134"/>
  <c r="BF134"/>
  <c r="T134"/>
  <c r="R134"/>
  <c r="P134"/>
  <c r="BI130"/>
  <c r="BH130"/>
  <c r="BG130"/>
  <c r="BF130"/>
  <c r="T130"/>
  <c r="R130"/>
  <c r="P130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119"/>
  <c r="E7"/>
  <c r="E115"/>
  <c i="1" r="L90"/>
  <c r="AM90"/>
  <c r="AM89"/>
  <c r="L89"/>
  <c r="AM87"/>
  <c r="L87"/>
  <c r="L85"/>
  <c r="L84"/>
  <c i="2" r="BK256"/>
  <c r="J254"/>
  <c r="BK251"/>
  <c r="BK247"/>
  <c r="BK244"/>
  <c r="J243"/>
  <c r="J237"/>
  <c r="J235"/>
  <c r="J233"/>
  <c r="J230"/>
  <c r="BK224"/>
  <c r="BK214"/>
  <c r="BK212"/>
  <c r="J209"/>
  <c r="J201"/>
  <c r="J190"/>
  <c r="BK180"/>
  <c r="J174"/>
  <c r="J168"/>
  <c r="J161"/>
  <c r="BK157"/>
  <c r="BK150"/>
  <c r="J140"/>
  <c r="J128"/>
  <c i="3" r="J147"/>
  <c r="J127"/>
  <c r="J132"/>
  <c r="J129"/>
  <c r="J134"/>
  <c r="BK139"/>
  <c r="J139"/>
  <c i="2" r="BK198"/>
  <c r="J178"/>
  <c r="BK170"/>
  <c r="BK161"/>
  <c r="J157"/>
  <c r="J150"/>
  <c r="BK144"/>
  <c r="BK134"/>
  <c i="3" r="J156"/>
  <c r="J142"/>
  <c r="BK134"/>
  <c r="J150"/>
  <c r="BK147"/>
  <c r="BK140"/>
  <c r="BK127"/>
  <c r="J145"/>
  <c i="1" r="AS94"/>
  <c i="2" r="J251"/>
  <c r="J247"/>
  <c r="J244"/>
  <c r="J239"/>
  <c r="J236"/>
  <c r="J234"/>
  <c r="J232"/>
  <c r="BK230"/>
  <c r="J224"/>
  <c r="BK213"/>
  <c r="BK211"/>
  <c r="BK205"/>
  <c r="J194"/>
  <c r="BK184"/>
  <c r="BK176"/>
  <c r="BK165"/>
  <c r="BK159"/>
  <c r="BK154"/>
  <c r="BK148"/>
  <c r="BK140"/>
  <c r="J130"/>
  <c i="3" r="BK154"/>
  <c r="J143"/>
  <c r="BK150"/>
  <c r="BK129"/>
  <c r="BK142"/>
  <c r="BK132"/>
  <c r="J138"/>
  <c r="BK143"/>
  <c r="BK138"/>
  <c i="2" r="J34"/>
  <c r="BK209"/>
  <c r="BK201"/>
  <c r="BK186"/>
  <c r="J180"/>
  <c r="BK173"/>
  <c r="J165"/>
  <c r="BK158"/>
  <c r="J154"/>
  <c r="BK146"/>
  <c r="J136"/>
  <c r="BK128"/>
  <c i="3" r="BK152"/>
  <c r="J140"/>
  <c r="J152"/>
  <c r="BK156"/>
  <c r="BK145"/>
  <c r="BK128"/>
  <c r="J154"/>
  <c r="J128"/>
  <c i="2" r="J259"/>
  <c r="BK254"/>
  <c r="J252"/>
  <c r="BK249"/>
  <c r="BK245"/>
  <c r="BK239"/>
  <c r="BK236"/>
  <c r="BK234"/>
  <c r="BK232"/>
  <c r="J231"/>
  <c r="J229"/>
  <c r="J219"/>
  <c r="J213"/>
  <c r="J211"/>
  <c r="J205"/>
  <c r="BK190"/>
  <c r="BK178"/>
  <c r="J173"/>
  <c r="J163"/>
  <c r="BK156"/>
  <c r="BK153"/>
  <c r="J144"/>
  <c r="J134"/>
  <c r="F35"/>
  <c r="F34"/>
  <c r="BK207"/>
  <c r="BK194"/>
  <c r="J186"/>
  <c r="BK174"/>
  <c r="J170"/>
  <c r="BK163"/>
  <c r="J158"/>
  <c r="J153"/>
  <c r="J146"/>
  <c r="BK130"/>
  <c r="F36"/>
  <c r="BK259"/>
  <c r="J256"/>
  <c r="BK252"/>
  <c r="J249"/>
  <c r="J245"/>
  <c r="BK243"/>
  <c r="BK237"/>
  <c r="BK235"/>
  <c r="BK233"/>
  <c r="BK231"/>
  <c r="BK229"/>
  <c r="BK219"/>
  <c r="J214"/>
  <c r="J212"/>
  <c r="J207"/>
  <c r="J198"/>
  <c r="J184"/>
  <c r="J176"/>
  <c r="BK168"/>
  <c r="J159"/>
  <c r="J156"/>
  <c r="J148"/>
  <c r="BK136"/>
  <c r="F37"/>
  <c l="1" r="BK175"/>
  <c r="J175"/>
  <c r="J101"/>
  <c r="R175"/>
  <c r="P246"/>
  <c r="P167"/>
  <c r="T172"/>
  <c r="T175"/>
  <c r="T246"/>
  <c r="T127"/>
  <c r="P172"/>
  <c r="T200"/>
  <c r="T238"/>
  <c i="3" r="P126"/>
  <c r="P125"/>
  <c i="2" r="R127"/>
  <c r="BK172"/>
  <c r="J172"/>
  <c r="J100"/>
  <c r="R200"/>
  <c r="R238"/>
  <c i="3" r="T131"/>
  <c r="T130"/>
  <c i="2" r="BK167"/>
  <c r="J167"/>
  <c r="J99"/>
  <c r="BK200"/>
  <c r="J200"/>
  <c r="J102"/>
  <c r="BK246"/>
  <c r="J246"/>
  <c r="J104"/>
  <c i="3" r="BK126"/>
  <c r="J126"/>
  <c r="J98"/>
  <c r="BK131"/>
  <c r="J131"/>
  <c r="J100"/>
  <c r="P137"/>
  <c r="P136"/>
  <c i="2" r="P127"/>
  <c r="T167"/>
  <c r="P200"/>
  <c r="R246"/>
  <c i="3" r="T126"/>
  <c r="T125"/>
  <c r="P131"/>
  <c r="P130"/>
  <c r="BK137"/>
  <c r="J137"/>
  <c r="J102"/>
  <c r="R137"/>
  <c r="R136"/>
  <c i="2" r="BK127"/>
  <c r="J127"/>
  <c r="J98"/>
  <c r="R167"/>
  <c r="R172"/>
  <c r="P175"/>
  <c r="BK238"/>
  <c r="J238"/>
  <c r="J103"/>
  <c r="P238"/>
  <c i="3" r="R126"/>
  <c r="R125"/>
  <c r="R131"/>
  <c r="R130"/>
  <c r="T137"/>
  <c r="T136"/>
  <c r="BK149"/>
  <c r="J149"/>
  <c r="J104"/>
  <c r="P149"/>
  <c r="P148"/>
  <c r="R149"/>
  <c r="R148"/>
  <c r="T149"/>
  <c r="T148"/>
  <c i="2" r="BK258"/>
  <c r="J258"/>
  <c r="J105"/>
  <c i="3" r="F121"/>
  <c r="J118"/>
  <c r="BE132"/>
  <c r="BE139"/>
  <c r="BE142"/>
  <c r="BE134"/>
  <c r="BE138"/>
  <c r="BE140"/>
  <c r="BE147"/>
  <c r="BE156"/>
  <c i="2" r="BK126"/>
  <c r="J126"/>
  <c r="J97"/>
  <c i="3" r="BE127"/>
  <c r="BE143"/>
  <c r="BE145"/>
  <c r="BE150"/>
  <c r="E85"/>
  <c r="BE129"/>
  <c r="BE154"/>
  <c r="BE152"/>
  <c r="BE128"/>
  <c i="1" r="BC95"/>
  <c r="BB95"/>
  <c r="BA95"/>
  <c i="2" r="E85"/>
  <c r="J89"/>
  <c r="F92"/>
  <c r="BE128"/>
  <c r="BE130"/>
  <c r="BE134"/>
  <c r="BE136"/>
  <c r="BE140"/>
  <c r="BE144"/>
  <c r="BE146"/>
  <c r="BE148"/>
  <c r="BE150"/>
  <c r="BE153"/>
  <c r="BE154"/>
  <c r="BE156"/>
  <c r="BE157"/>
  <c r="BE158"/>
  <c r="BE159"/>
  <c r="BE161"/>
  <c r="BE163"/>
  <c r="BE165"/>
  <c r="BE168"/>
  <c r="BE170"/>
  <c r="BE173"/>
  <c r="BE174"/>
  <c r="BE176"/>
  <c r="BE178"/>
  <c r="BE180"/>
  <c r="BE184"/>
  <c r="BE186"/>
  <c r="BE190"/>
  <c r="BE194"/>
  <c r="BE198"/>
  <c r="BE201"/>
  <c r="BE205"/>
  <c r="BE207"/>
  <c r="BE209"/>
  <c r="BE211"/>
  <c r="BE212"/>
  <c r="BE213"/>
  <c r="BE214"/>
  <c r="BE219"/>
  <c r="BE224"/>
  <c r="BE229"/>
  <c r="BE230"/>
  <c r="BE231"/>
  <c r="BE232"/>
  <c r="BE233"/>
  <c r="BE234"/>
  <c r="BE235"/>
  <c r="BE236"/>
  <c r="BE237"/>
  <c r="BE239"/>
  <c r="BE243"/>
  <c r="BE244"/>
  <c r="BE245"/>
  <c r="BE247"/>
  <c r="BE249"/>
  <c r="BE251"/>
  <c r="BE252"/>
  <c r="BE254"/>
  <c r="BE256"/>
  <c r="BE259"/>
  <c i="1" r="AW95"/>
  <c r="BD95"/>
  <c i="3" r="F37"/>
  <c i="1" r="BD96"/>
  <c r="BD94"/>
  <c r="W33"/>
  <c i="3" r="J34"/>
  <c i="1" r="AW96"/>
  <c i="3" r="F36"/>
  <c i="1" r="BC96"/>
  <c r="BC94"/>
  <c r="AY94"/>
  <c i="3" r="F35"/>
  <c i="1" r="BB96"/>
  <c r="BB94"/>
  <c r="W31"/>
  <c i="3" r="F34"/>
  <c i="1" r="BA96"/>
  <c r="BA94"/>
  <c r="AW94"/>
  <c r="AK30"/>
  <c i="3" l="1" r="R124"/>
  <c i="2" r="P126"/>
  <c r="P125"/>
  <c i="1" r="AU95"/>
  <c i="2" r="T126"/>
  <c r="T125"/>
  <c i="3" r="P124"/>
  <c i="1" r="AU96"/>
  <c i="3" r="T124"/>
  <c i="2" r="R126"/>
  <c r="R125"/>
  <c i="3" r="BK125"/>
  <c r="BK124"/>
  <c r="J124"/>
  <c r="BK130"/>
  <c r="J130"/>
  <c r="J99"/>
  <c r="BK136"/>
  <c r="J136"/>
  <c r="J101"/>
  <c r="BK148"/>
  <c r="J148"/>
  <c r="J103"/>
  <c i="2" r="BK125"/>
  <c r="J125"/>
  <c r="J96"/>
  <c i="3" r="F33"/>
  <c i="1" r="AZ96"/>
  <c i="2" r="F33"/>
  <c i="1" r="AZ95"/>
  <c i="3" r="J30"/>
  <c i="1" r="AG96"/>
  <c r="AX94"/>
  <c r="W32"/>
  <c i="3" r="J33"/>
  <c i="1" r="AV96"/>
  <c r="AT96"/>
  <c r="AN96"/>
  <c i="2" r="J33"/>
  <c i="1" r="AV95"/>
  <c r="AT95"/>
  <c r="W30"/>
  <c i="3" l="1" r="J125"/>
  <c r="J97"/>
  <c r="J96"/>
  <c r="J39"/>
  <c i="1" r="AU94"/>
  <c r="AZ94"/>
  <c r="W29"/>
  <c i="2" r="J30"/>
  <c i="1" r="AG95"/>
  <c r="AG94"/>
  <c r="AK26"/>
  <c i="2" l="1" r="J39"/>
  <c i="1" r="AN95"/>
  <c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<sst xmlns="http://schemas.openxmlformats.org/spreadsheetml/2006/main">
  <si>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</si>
  <si>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</si>
  <si>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</si>
  <si>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</si>
  <si>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</si>
  <si>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{89b448d1-ff1d-470d-81ed-b4d63172fe35}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</si>
  <si>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</si>
  <si>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</si>
  <si>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</si>
  <si>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</si>
  <si>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</si>
  <si>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</si>
  <si>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</si>
  <si>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</si>
  <si>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M24/021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</si>
  <si>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</si>
  <si>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</si>
  <si>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Holice, Holubova - kanalizace</t>
  </si>
  <si>
    <t>KSO:</t>
  </si>
  <si>
    <t>CC-CZ:</t>
  </si>
  <si>
    <t>Místo:</t>
  </si>
  <si>
    <t>Holice</t>
  </si>
  <si>
    <t>Datum:</t>
  </si>
  <si>
    <t>24. 7. 2024</t>
  </si>
  <si>
    <t>Zadavatel:</t>
  </si>
  <si>
    <t>IČ:</t>
  </si>
  <si>
    <t>Vodovody a kanalizace Pardubice, a.s.</t>
  </si>
  <si>
    <t>DIČ:</t>
  </si>
  <si>
    <t>Uchazeč:</t>
  </si>
  <si>
    <t>Vyplň údaj</t>
  </si>
  <si>
    <t>Projektant:</t>
  </si>
  <si>
    <t>Multiaqua s.r.o.</t>
  </si>
  <si>
    <t>True</t>
  </si>
  <si>
    <t>Zpracovatel:</t>
  </si>
  <si>
    <t>Jiří Myslík, DiS.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</si>
  <si>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</si>
  <si>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</si>
  <si>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</si>
  <si>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</si>
  <si>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</si>
  <si>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</si>
  <si>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</si>
  <si>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</si>
  <si>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</si>
  <si>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</si>
  <si>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</si>
  <si>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</si>
  <si>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</si>
  <si>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</si>
  <si>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</si>
  <si>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</si>
  <si>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</si>
  <si>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</si>
  <si>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</si>
  <si>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</si>
  <si>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</si>
  <si>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</si>
  <si>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</si>
  <si>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</si>
  <si>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</si>
  <si>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</si>
  <si>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</si>
  <si>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</si>
  <si>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</si>
  <si>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</si>
  <si>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</si>
  <si>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</si>
  <si>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</si>
  <si>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</si>
  <si>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</si>
  <si>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</si>
  <si>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</si>
  <si>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</si>
  <si>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</si>
  <si>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</si>
  <si>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</si>
  <si>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</si>
  <si>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</si>
  <si>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</si>
  <si>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</si>
  <si>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</si>
  <si>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</si>
  <si>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Bezvýkopová technologie</t>
  </si>
  <si>
    <t>STA</t>
  </si>
  <si>
    <t>{fb0e77a2-21a8-4e65-a237-0c6bb5f5f9ba}</t>
  </si>
  <si>
    <t>2</t>
  </si>
  <si>
    <t>VON</t>
  </si>
  <si>
    <t>Vedlejší a ostatní náklady</t>
  </si>
  <si>
    <t>{1b3aead8-f1e8-4022-9a24-87f349fa16dd}</t>
  </si>
  <si>
    <t>KRYCÍ LIST SOUPISU PRACÍ</t>
  </si>
  <si>
    <t>Objekt:</t>
  </si>
  <si>
    <t>1 - Bezvýkopová technologie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</si>
  <si>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</si>
  <si>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</si>
  <si>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</si>
  <si>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</si>
  <si>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</si>
  <si>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</si>
  <si>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</si>
  <si>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</si>
  <si>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</si>
  <si>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</si>
  <si>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</si>
  <si>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</si>
  <si>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</si>
  <si>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</si>
  <si>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</si>
  <si>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</si>
  <si>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</si>
  <si>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</si>
  <si>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</si>
  <si>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</si>
  <si>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</si>
  <si>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</si>
  <si>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</si>
  <si>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</si>
  <si>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</si>
  <si>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</si>
  <si>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</si>
  <si>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</si>
  <si>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</si>
  <si>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</si>
  <si>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</si>
  <si>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</si>
  <si>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113106351</t>
  </si>
  <si>
    <t>Rozebrání dlažeb a dílců při překopech inženýrských sítí s přemístěním hmot na skládku na vzdálenost do 3 m nebo s naložením na dopravní prostředek strojně plochy jednotlivě do 15 m2 vozovek a ploch, s jakoukoliv výplní spár z velkých kostek s ložem z kameniva těženého</t>
  </si>
  <si>
    <t>m2</t>
  </si>
  <si>
    <t>CS ÚRS 2024 02</t>
  </si>
  <si>
    <t>4</t>
  </si>
  <si>
    <t>1861577634</t>
  </si>
  <si>
    <t>VV</t>
  </si>
  <si>
    <t>"š6" 1,2*1,2*1</t>
  </si>
  <si>
    <t>113107322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</si>
  <si>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</si>
  <si>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-1685049878</t>
  </si>
  <si>
    <t>"asfalt"1*2*2</t>
  </si>
  <si>
    <t>"žulová kostka"1*1,2*1,2</t>
  </si>
  <si>
    <t>Součet</t>
  </si>
  <si>
    <t>3</t>
  </si>
  <si>
    <t>113107331</t>
  </si>
  <si>
    <t>Odstranění podkladů nebo krytů strojně plochy jednotlivě do 50 m2 s přemístěním hmot na skládku na vzdálenost do 3 m nebo s naložením na dopravní prostředek z betonu prostého, o tl. vrstvy přes 100 do 150 mm</t>
  </si>
  <si>
    <t>-1732546913</t>
  </si>
  <si>
    <t>"asfalt" 1*2,2*2,2</t>
  </si>
  <si>
    <t>113107341</t>
  </si>
  <si>
    <t>Odstranění podkladů nebo krytů strojně plochy jednotlivě do 50 m2 s přemístěním hmot na skládku na vzdálenost do 3 m nebo s naložením na dopravní prostředek živičných, o tl. vrstvy do 50 mm</t>
  </si>
  <si>
    <t>-1291975298</t>
  </si>
  <si>
    <t>"poklop"10*1*1</t>
  </si>
  <si>
    <t>"konus" 1*2,6*2,6</t>
  </si>
  <si>
    <t>5</t>
  </si>
  <si>
    <t>113107342</t>
  </si>
  <si>
    <t>Odstranění podkladů nebo krytů strojně plochy jednotlivě do 50 m2 s přemístěním hmot na skládku na vzdálenost do 3 m nebo s naložením na dopravní prostředek živičných, o tl. vrstvy přes 50 do 100 mm</t>
  </si>
  <si>
    <t>826322319</t>
  </si>
  <si>
    <t>"poklop"1*1*10</t>
  </si>
  <si>
    <t>"konus" 2,4*2,4*1</t>
  </si>
  <si>
    <t>6</t>
  </si>
  <si>
    <t>115001102</t>
  </si>
  <si>
    <t>Převedení vody potrubím průměru DN přes 100 do 150</t>
  </si>
  <si>
    <t>m</t>
  </si>
  <si>
    <t>-583118344</t>
  </si>
  <si>
    <t>164,3+136,3+91,6</t>
  </si>
  <si>
    <t>7</t>
  </si>
  <si>
    <t>115101201</t>
  </si>
  <si>
    <t>Čerpání vody na dopravní výšku do 10 m s uvažovaným průměrným přítokem do 500 l/min</t>
  </si>
  <si>
    <t>hod</t>
  </si>
  <si>
    <t>-1970719910</t>
  </si>
  <si>
    <t>"splašky"30*24</t>
  </si>
  <si>
    <t>8</t>
  </si>
  <si>
    <t>115101301</t>
  </si>
  <si>
    <t>Pohotovost záložní čerpací soupravy pro dopravní výšku do 10 m s uvažovaným průměrným přítokem do 500 l/min</t>
  </si>
  <si>
    <t>den</t>
  </si>
  <si>
    <t>627787036</t>
  </si>
  <si>
    <t>30</t>
  </si>
  <si>
    <t>9</t>
  </si>
  <si>
    <t>131251201</t>
  </si>
  <si>
    <t>Hloubení zapažených jam a zářezů strojně s urovnáním dna do předepsaného profilu a spádu v hornině třídy těžitelnosti I skupiny 3 do 20 m3</t>
  </si>
  <si>
    <t>m3</t>
  </si>
  <si>
    <t>-1929127709</t>
  </si>
  <si>
    <t>"š11"2*2*(1,2-0,44)</t>
  </si>
  <si>
    <t>3,04*0,5</t>
  </si>
  <si>
    <t>10</t>
  </si>
  <si>
    <t>131351201</t>
  </si>
  <si>
    <t>Hloubení zapažených jam a zářezů strojně s urovnáním dna do předepsaného profilu a spádu v hornině třídy těžitelnosti II skupiny 4 do 20 m3</t>
  </si>
  <si>
    <t>1949674395</t>
  </si>
  <si>
    <t>11</t>
  </si>
  <si>
    <t>151101101</t>
  </si>
  <si>
    <t>Zřízení pažení a rozepření stěn rýh pro podzemní vedení příložné pro jakoukoliv mezerovitost, hloubky do 2 m</t>
  </si>
  <si>
    <t>-2020640549</t>
  </si>
  <si>
    <t>"š11"2*1,2*4</t>
  </si>
  <si>
    <t>151101111</t>
  </si>
  <si>
    <t>Odstranění pažení a rozepření stěn rýh pro podzemní vedení s uložením materiálu na vzdálenost do 3 m od kraje výkopu příložné, hloubky do 2 m</t>
  </si>
  <si>
    <t>-1056959487</t>
  </si>
  <si>
    <t>13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</si>
  <si>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</si>
  <si>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</si>
  <si>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-1469329660</t>
  </si>
  <si>
    <t>14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</si>
  <si>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</si>
  <si>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</si>
  <si>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538908252</t>
  </si>
  <si>
    <t>15</t>
  </si>
  <si>
    <t>171201221</t>
  </si>
  <si>
    <t>Poplatek za uložení stavebního odpadu na skládce (skládkovné) zeminy a kamení zatříděného do Katalogu odpadů pod kódem 17 05 04</t>
  </si>
  <si>
    <t>t</t>
  </si>
  <si>
    <t>vlastní</t>
  </si>
  <si>
    <t>1196896879</t>
  </si>
  <si>
    <t>3,04*1,8</t>
  </si>
  <si>
    <t>16</t>
  </si>
  <si>
    <t>171251201</t>
  </si>
  <si>
    <t>Uložení sypaniny na skládky nebo meziskládky bez hutnění s upravením uložené sypaniny do předepsaného tvaru</t>
  </si>
  <si>
    <t>363285031</t>
  </si>
  <si>
    <t>3,04</t>
  </si>
  <si>
    <t>17</t>
  </si>
  <si>
    <t>174101101</t>
  </si>
  <si>
    <t>Zásyp sypaninou z jakékoliv horniny strojně s uložením výkopku ve vrstvách se zhutněním jam, šachet, rýh nebo kolem objektů v těchto vykopávkách</t>
  </si>
  <si>
    <t>1528385983</t>
  </si>
  <si>
    <t>18</t>
  </si>
  <si>
    <t>M</t>
  </si>
  <si>
    <t>58333674</t>
  </si>
  <si>
    <t>kamenivo těžené hrubé frakce 16/32</t>
  </si>
  <si>
    <t>-732147691</t>
  </si>
  <si>
    <t>Svislé a kompletní konstrukce</t>
  </si>
  <si>
    <t>19</t>
  </si>
  <si>
    <t>3599011111R</t>
  </si>
  <si>
    <t>Vyčištění stok vysokotlakýmm čistícím vozem</t>
  </si>
  <si>
    <t>-2014800183</t>
  </si>
  <si>
    <t>20</t>
  </si>
  <si>
    <t>359901212</t>
  </si>
  <si>
    <t>Monitoring stok (kamerový systém) jakékoli výšky stávající kanalizace</t>
  </si>
  <si>
    <t>-1455613824</t>
  </si>
  <si>
    <t>"před+po realizaci" (164,3+136,3+91,6)*2</t>
  </si>
  <si>
    <t>Vodorovné konstrukce</t>
  </si>
  <si>
    <t>452112112</t>
  </si>
  <si>
    <t>Osazení betonových dílců prstenců nebo rámů pod poklopy a mříže, výšky do 100 mm</t>
  </si>
  <si>
    <t>kus</t>
  </si>
  <si>
    <t>1958332947</t>
  </si>
  <si>
    <t>22</t>
  </si>
  <si>
    <t>59224176</t>
  </si>
  <si>
    <t>prstenec šachtový vyrovnávací betonový 625x120x80mm</t>
  </si>
  <si>
    <t>553856105</t>
  </si>
  <si>
    <t>Komunikace pozemní</t>
  </si>
  <si>
    <t>23</t>
  </si>
  <si>
    <t>564831011</t>
  </si>
  <si>
    <t>Podklad ze štěrkodrti ŠD s rozprostřením a zhutněním plochy jednotlivě do 100 m2, po zhutnění tl. 100 mm</t>
  </si>
  <si>
    <t>-2012323721</t>
  </si>
  <si>
    <t>"š6"1,2*1,2*1</t>
  </si>
  <si>
    <t>24</t>
  </si>
  <si>
    <t>564861011</t>
  </si>
  <si>
    <t>Podklad ze štěrkodrti ŠD s rozprostřením a zhutněním plochy jednotlivě do 100 m2, po zhutnění tl. 200 mm</t>
  </si>
  <si>
    <t>-1249623447</t>
  </si>
  <si>
    <t>"š11"2*2*1</t>
  </si>
  <si>
    <t>25</t>
  </si>
  <si>
    <t>565155101</t>
  </si>
  <si>
    <t>Asfaltový beton vrstva podkladní ACP 16 (obalované kamenivo střednězrnné - OKS) s rozprostřením a zhutněním v pruhu šířky do 1,5 m, po zhutnění tl. 70 mm</t>
  </si>
  <si>
    <t>-1805322203</t>
  </si>
  <si>
    <t>26</t>
  </si>
  <si>
    <t>567122112</t>
  </si>
  <si>
    <t>Podklad ze směsi stmelené cementem SC bez dilatačních spár, s rozprostřením a zhutněním SC C 8/10 (KSC I), po zhutnění tl. 130 mm</t>
  </si>
  <si>
    <t>379806726</t>
  </si>
  <si>
    <t>"konus" 2,2*2,2*1</t>
  </si>
  <si>
    <t>27</t>
  </si>
  <si>
    <t>573111112</t>
  </si>
  <si>
    <t>Postřik infiltrační PI z asfaltu silničního s posypem kamenivem, v množství 1,00 kg/m2</t>
  </si>
  <si>
    <t>1312927729</t>
  </si>
  <si>
    <t>28</t>
  </si>
  <si>
    <t>573211109</t>
  </si>
  <si>
    <t>Postřik spojovací PS bez posypu kamenivem z asfaltu silničního, v množství 0,50 kg/m2</t>
  </si>
  <si>
    <t>-198848904</t>
  </si>
  <si>
    <t>"poklop" 1*1*10</t>
  </si>
  <si>
    <t>"konus" 2,6*2,6*1</t>
  </si>
  <si>
    <t>29</t>
  </si>
  <si>
    <t>577134031</t>
  </si>
  <si>
    <t>Asfaltový beton vrstva obrusná ACO 11 (ABS) s rozprostřením a se zhutněním z modifikovaného asfaltu v pruhu šířky do 1,5 m, po zhutnění tl. 40 mm</t>
  </si>
  <si>
    <t>136885892</t>
  </si>
  <si>
    <t>591111111</t>
  </si>
  <si>
    <t>Kladení dlažby z kostek s provedením lože do tl. 50 mm, s vyplněním spár, s dvojím beraněním a se smetením přebytečného materiálu na krajnici velkých z kamene, do lože z kameniva těženého</t>
  </si>
  <si>
    <t>-407335288</t>
  </si>
  <si>
    <t>"š6"1,2*1,2 *1</t>
  </si>
  <si>
    <t>Trubní vedení</t>
  </si>
  <si>
    <t>31</t>
  </si>
  <si>
    <t>890211851</t>
  </si>
  <si>
    <t>Bourání šachet a jímek strojně velikosti obestavěného prostoru do 1,5 m3 z prostého betonu</t>
  </si>
  <si>
    <t>-1174832241</t>
  </si>
  <si>
    <t>"konus"1*0,43*1</t>
  </si>
  <si>
    <t>"poklop" 0,43*0,08*11</t>
  </si>
  <si>
    <t>32</t>
  </si>
  <si>
    <t>892372121</t>
  </si>
  <si>
    <t>Tlakové zkoušky vzduchem těsnícími vaky ucpávkovými DN 300</t>
  </si>
  <si>
    <t>úsek</t>
  </si>
  <si>
    <t>335374010</t>
  </si>
  <si>
    <t>33</t>
  </si>
  <si>
    <t>892392121</t>
  </si>
  <si>
    <t>Tlakové zkoušky vzduchem těsnícími vaky ucpávkovými DN 400</t>
  </si>
  <si>
    <t>196412793</t>
  </si>
  <si>
    <t>34</t>
  </si>
  <si>
    <t>892442121</t>
  </si>
  <si>
    <t>Tlakové zkoušky vzduchem těsnícími vaky ucpávkovými DN 600</t>
  </si>
  <si>
    <t>-1158240969</t>
  </si>
  <si>
    <t>35</t>
  </si>
  <si>
    <t>894410232</t>
  </si>
  <si>
    <t>Osazení betonových dílců šachet kanalizačních skruž přechodová (konus) DN 1000</t>
  </si>
  <si>
    <t>-775851048</t>
  </si>
  <si>
    <t>36</t>
  </si>
  <si>
    <t>59224168</t>
  </si>
  <si>
    <t>skruž betonová přechodová 62,5/100x60x12cm, stupadla poplastovaná kapsová</t>
  </si>
  <si>
    <t>-1713012942</t>
  </si>
  <si>
    <t>37</t>
  </si>
  <si>
    <t>59224348</t>
  </si>
  <si>
    <t>těsnění elastomerové pro spojení šachetních dílů DN 1000</t>
  </si>
  <si>
    <t>-1114870341</t>
  </si>
  <si>
    <t>38</t>
  </si>
  <si>
    <t>898161213</t>
  </si>
  <si>
    <t>Vložkování kanalizačního potrubí litinového, ocelového nebo betonového textilním rukávcem sanační tloušťky min. 8 mm DN 300</t>
  </si>
  <si>
    <t>-950880578</t>
  </si>
  <si>
    <t>"cena zahrnuje"</t>
  </si>
  <si>
    <t>"osazení inverzní vystýlky "</t>
  </si>
  <si>
    <t>"odfrézování překážek před sanací"</t>
  </si>
  <si>
    <t>164,3</t>
  </si>
  <si>
    <t>39</t>
  </si>
  <si>
    <t>898161224R</t>
  </si>
  <si>
    <t>Vložkování kanalizačního potrubí litinového, ocelového nebo betonového textilním rukávcem sanační tloušťky min.9 mm DN 400</t>
  </si>
  <si>
    <t>1775242894</t>
  </si>
  <si>
    <t>"osazení inverzní vystýlky"</t>
  </si>
  <si>
    <t>136,3</t>
  </si>
  <si>
    <t>40</t>
  </si>
  <si>
    <t>898161246R</t>
  </si>
  <si>
    <t>Vložkování kanalizačního potrubí litinového, ocelového nebo betonového textilním rukávcem sanační tloušťky 11 mm DN 600</t>
  </si>
  <si>
    <t>-1105656163</t>
  </si>
  <si>
    <t>91,6</t>
  </si>
  <si>
    <t>41</t>
  </si>
  <si>
    <t>899104112</t>
  </si>
  <si>
    <t>Osazení poklopů litinových a ocelových včetně rámů pro třídu zatížení D400, E600</t>
  </si>
  <si>
    <t>-345056938</t>
  </si>
  <si>
    <t>42</t>
  </si>
  <si>
    <t>55241030</t>
  </si>
  <si>
    <t>poklop šachtový litinový kruhový DN 600 bez ventilace tř D400 pro intenzivní provoz s pantem a čepem - samonivelační</t>
  </si>
  <si>
    <t>665970920</t>
  </si>
  <si>
    <t>43</t>
  </si>
  <si>
    <t>899104211</t>
  </si>
  <si>
    <t>Demontáž poklopů litinových a ocelových včetně rámů, hmotnosti jednotlivě přes 150 Kg</t>
  </si>
  <si>
    <t>1918535916</t>
  </si>
  <si>
    <t>44</t>
  </si>
  <si>
    <t>R010</t>
  </si>
  <si>
    <t xml:space="preserve">Oprava stávající šachty zednickým způsobem  - zatažení spar a trhlin, osazení antikorozních stupadel, úprava dna - kyneta a berma</t>
  </si>
  <si>
    <t>kpl</t>
  </si>
  <si>
    <t>512</t>
  </si>
  <si>
    <t>-10050194</t>
  </si>
  <si>
    <t>45</t>
  </si>
  <si>
    <t>R0101</t>
  </si>
  <si>
    <t xml:space="preserve">Oprava stávající šachty - komory zednickým způsobem  - zatažení spar a trhlin, osazení antikorozních stupadel, úprava dna - kyneta a berma</t>
  </si>
  <si>
    <t>-575809520</t>
  </si>
  <si>
    <t>46</t>
  </si>
  <si>
    <t>R011</t>
  </si>
  <si>
    <t xml:space="preserve">Sanace šachty zednickým způsobem vč. osazení nových stupadel  D+M</t>
  </si>
  <si>
    <t>-1006778992</t>
  </si>
  <si>
    <t>47</t>
  </si>
  <si>
    <t>R012</t>
  </si>
  <si>
    <t>Prořezání přípojek po osazení vystýlky</t>
  </si>
  <si>
    <t>ks</t>
  </si>
  <si>
    <t>-644869741</t>
  </si>
  <si>
    <t>48</t>
  </si>
  <si>
    <t>R013</t>
  </si>
  <si>
    <t>Zatěsnění přípojek</t>
  </si>
  <si>
    <t>227670456</t>
  </si>
  <si>
    <t>49</t>
  </si>
  <si>
    <t>R014</t>
  </si>
  <si>
    <t>Transport technologického zařízení</t>
  </si>
  <si>
    <t>1083827608</t>
  </si>
  <si>
    <t>Ostatní konstrukce a práce, bourání</t>
  </si>
  <si>
    <t>50</t>
  </si>
  <si>
    <t>919112233</t>
  </si>
  <si>
    <t>Řezání spár pro vytvoření komůrky š 20 mm hl 40 mm pro těsnící zálivku v živičném krytu</t>
  </si>
  <si>
    <t>-968638062</t>
  </si>
  <si>
    <t>"konus"1*2*4</t>
  </si>
  <si>
    <t>"poklop"10*1*4</t>
  </si>
  <si>
    <t>51</t>
  </si>
  <si>
    <t>919122132</t>
  </si>
  <si>
    <t>Těsnění spár zálivkou za tepla pro komůrky š 20 mm hl 40 mm s těsnicím profilem</t>
  </si>
  <si>
    <t>487849522</t>
  </si>
  <si>
    <t>52</t>
  </si>
  <si>
    <t>919731122</t>
  </si>
  <si>
    <t>Zarovnání styčné plochy podkladu nebo krytu živičného tl přes 50 do 100 mm</t>
  </si>
  <si>
    <t>-1925898424</t>
  </si>
  <si>
    <t>53</t>
  </si>
  <si>
    <t>979071011</t>
  </si>
  <si>
    <t>Očištění vybouraných dlažebních kostek při překopech inženýrských sítí od spojovacího materiálu, s přemístěním hmot na skládku na vzdálenost do 3 m nebo s naložením na dopravní prostředek velkých, s původním vyplněním spár kamenivem těženým</t>
  </si>
  <si>
    <t>-1862692053</t>
  </si>
  <si>
    <t>997</t>
  </si>
  <si>
    <t>Přesun sutě</t>
  </si>
  <si>
    <t>54</t>
  </si>
  <si>
    <t>997221571</t>
  </si>
  <si>
    <t xml:space="preserve">Vodorovná doprava vybouraných hmot  bez naložení, ale se složením a s hrubým urovnáním na vzdálenost do 1 km</t>
  </si>
  <si>
    <t>2016352563</t>
  </si>
  <si>
    <t>12,683</t>
  </si>
  <si>
    <t>55</t>
  </si>
  <si>
    <t>997221579</t>
  </si>
  <si>
    <t xml:space="preserve">Vodorovná doprava vybouraných hmot  bez naložení, ale se složením a s hrubým urovnáním na vzdálenost Příplatek k ceně za každý další i započatý 1 km přes 1 km</t>
  </si>
  <si>
    <t>1282425530</t>
  </si>
  <si>
    <t>9*12,683</t>
  </si>
  <si>
    <t>56</t>
  </si>
  <si>
    <t>997221612</t>
  </si>
  <si>
    <t xml:space="preserve">Nakládání na dopravní prostředky  pro vodorovnou dopravu vybouraných hmot</t>
  </si>
  <si>
    <t>1190533716</t>
  </si>
  <si>
    <t>57</t>
  </si>
  <si>
    <t>997221615</t>
  </si>
  <si>
    <t>Poplatek za uložení stavebního odpadu na skládce (skládkovné) z prostého betonu zatříděného do Katalogu odpadů pod kódem 17 01 01</t>
  </si>
  <si>
    <t>2129818193</t>
  </si>
  <si>
    <t>1,573+1,422</t>
  </si>
  <si>
    <t>58</t>
  </si>
  <si>
    <t>997221645</t>
  </si>
  <si>
    <t>Poplatek za uložení stavebního odpadu na skládce (skládkovné) asfaltového bez obsahu dehtu zatříděného do Katalogu odpadů pod kódem 17 03 02</t>
  </si>
  <si>
    <t>2011073174</t>
  </si>
  <si>
    <t>1,642+3,467</t>
  </si>
  <si>
    <t>59</t>
  </si>
  <si>
    <t>997221655</t>
  </si>
  <si>
    <t>2014821715</t>
  </si>
  <si>
    <t>1,578</t>
  </si>
  <si>
    <t>998</t>
  </si>
  <si>
    <t>Přesun hmot</t>
  </si>
  <si>
    <t>60</t>
  </si>
  <si>
    <t>998274101</t>
  </si>
  <si>
    <t>Přesun hmot pro trubní vedení hloubené z trub betonových nebo železobetonových pro vodovody nebo kanalizace v otevřeném výkopu dopravní vzdálenost do 15 m</t>
  </si>
  <si>
    <t>1798028943</t>
  </si>
  <si>
    <t>VON - Vedlejší a ostatní náklady</t>
  </si>
  <si>
    <t>D1 - VON 1: Příprava a zařízení staveniště, provozní a územní vlivy</t>
  </si>
  <si>
    <t xml:space="preserve">    D2 - VRN: Vedlejší rozpočtové náklady</t>
  </si>
  <si>
    <t>D3 - VON 2: Projektové dokumentace - náklady jinde neuvedené</t>
  </si>
  <si>
    <t>D4 - VON 3: Ostatní náklady jinde neuvedené</t>
  </si>
  <si>
    <t>D5 - VON 4: Předání a převzetí díla - náklady jinde neuvedené</t>
  </si>
  <si>
    <t>D1</t>
  </si>
  <si>
    <t>VON 1: Příprava a zařízení staveniště, provozní a územní vlivy</t>
  </si>
  <si>
    <t>D2</t>
  </si>
  <si>
    <t>VRN: Vedlejší rozpočtové náklady</t>
  </si>
  <si>
    <t>X1</t>
  </si>
  <si>
    <t>Zařízení staveniště - příprava, zřízení, provozování, odstranění staveniště</t>
  </si>
  <si>
    <t>X2</t>
  </si>
  <si>
    <t>Provozní vlivy po celou dobu stavby</t>
  </si>
  <si>
    <t>X3</t>
  </si>
  <si>
    <t>Územní vlivy</t>
  </si>
  <si>
    <t>D3</t>
  </si>
  <si>
    <t>VON 2: Projektové dokumentace - náklady jinde neuvedené</t>
  </si>
  <si>
    <t>X4</t>
  </si>
  <si>
    <t>Plán zásad organizace výstavby (ZOV)</t>
  </si>
  <si>
    <t>P</t>
  </si>
  <si>
    <t>Poznámka k položce:_x000d_
Poznámka k položce: vč. dokumentace technického stavu stávajících komunikací, budov a objektů (technická zpráva, video, fotodokumentace, zákresy) před zahájením výstavby a sledování vlivů stavby na okolní objekty v průběhu stavby. Členění po stavebních objektech.</t>
  </si>
  <si>
    <t>X5</t>
  </si>
  <si>
    <t>Prováděcí dokumentace organizace dopravy v průběhu stavby, dopravní značení, světelná signalizace</t>
  </si>
  <si>
    <t>Poznámka k položce:_x000d_
Poznámka k položce: Instalace, zajištění a údržba provizorního dopravního značení během celého obdbí platnosti provizorního značení (dle vyhl. 30/2001 Sb.) na komunikacích ovlivněných stavbou. Rozsah a vzdálenost dle postupu prací zhotovitele. Zajištění správního rozhodnutí, včetně zpracování a projednání projektu dopravního značení na příslušném Dopravním inspektorátu. Zajištění rozhodnutí o povolení zvláštního užívání silnic a místních komunikací. Vypracování návrhu řešení dopravních opatření a dočasného dorpavního značení a jeho projednání.</t>
  </si>
  <si>
    <t>D4</t>
  </si>
  <si>
    <t>VON 3: Ostatní náklady jinde neuvedené</t>
  </si>
  <si>
    <t>X8</t>
  </si>
  <si>
    <t>Vytýčení prostorové polohy stavebních objektů, vytýčení hranic pozemků, vytýčení obvodu staveniště</t>
  </si>
  <si>
    <t>X9</t>
  </si>
  <si>
    <t>Vytýčení stávajících inženýrských sítí, vč. kopání sond pro jejich zjištění, vč. ručních výkopů. Zajištění aktualizace vyjádření správců sítí k existenci sítí. Kontrola provedení křížení těchto sítí ze strany jejich provozovatelů.</t>
  </si>
  <si>
    <t>X10</t>
  </si>
  <si>
    <t>Činnost geodeta ve výstavbě</t>
  </si>
  <si>
    <t>Poznámka k položce:_x000d_
Poznámka k položce: doměření stavby pro účely výstavby (doměření polohopisu, vytyčování kanalizačních šachet a objektů na stokové síti v případě změny jejich umístění oproti projektu, vč. ČOV a ostatních objektů)</t>
  </si>
  <si>
    <t>X15</t>
  </si>
  <si>
    <t>Zajištění provozu dalšího subjektu nutného při přeložkách nebo poškození stávajících podzemních sítí - nutné uzavření úseků, zajištění návhradního zásobení</t>
  </si>
  <si>
    <t>X17</t>
  </si>
  <si>
    <t>Oprava, znovuzřízení objektů (oplocení, zídky, potrubí apod) poškozené, nebo zbořené během výstavby</t>
  </si>
  <si>
    <t>Poznámka k položce:_x000d_
Poznámka k položce: s ohledem na technologii výstavby. Tam, kde není zohledněno v jiných částech výkazů výměr. Např. oprava a znovuzřízení objektů kdy dojde při výstavbě ke změně trasy, technologie pokládky. Dále případné podchycení, stávajícího potrubí při křížení, jinde neuvedené (podélné profily, situace)-jedná se o přípojky zjištěné během provádění stavebních prací, atd.</t>
  </si>
  <si>
    <t>X18</t>
  </si>
  <si>
    <t>Náklady spojené s vyřízením požadavků orgánů a organizací nutných před započetím výstavby</t>
  </si>
  <si>
    <t>Poznámka k položce:_x000d_
Poznámka k položce: obsažených v dokladové části: např. kácení zeleně, dopravní trasy, zvláštní užívání komunikací, správní poplatky, ohlášení stavby</t>
  </si>
  <si>
    <t>X25</t>
  </si>
  <si>
    <t xml:space="preserve">Provedení dopravního značení po celou dobu výstavby včetně poplatků za zvláštní užívání silnic. Součástí  bude osazení a provozování veškerého dopravního značení dle prováděcí dokumentace organizace dopravy v průběhu stavby. Bude se jednat o osazení dopravního značení a světelné signalizace v místě provádění prací po celou dobu výstavby. V případě obousměrného střídavého provozu v jednom jízdním pruhu bude doprava v exponovaných místech a časech řízena pracovníky stavby. Dále se bude jednat o zajištění přejezdu vozidel přes překop např. pomocí přejezdové ocelové desky.  Dále náklady na zajištění uzavírek, údržbu dopravních značek, označení výkopů a případné náhrady veřejným dopravcům za objízdné trasy po dobu trvání objížděk a uzavírek. Dále náklady na oznámení obyvatelům dotčených nemovitostí, kde bude uvažováno s úplnou nebo částečnou uzavírkou komunikace, o zahájení prací v týdenním předstihu a zajištění přístupu do nemovitostí pomocí přejezdů a přechodů po celou dobu výstavby (pro přilehlé nemovitosti, pro podnikatelské subjekty), zajištění přístupu v místě stavby pro složky záchranného integrovaného systému.</t>
  </si>
  <si>
    <t>D5</t>
  </si>
  <si>
    <t>VON 4: Předání a převzetí díla - náklady jinde neuvedené</t>
  </si>
  <si>
    <t>X28</t>
  </si>
  <si>
    <t>Komplexní a technologické zkoušky dle příslušných ČSN</t>
  </si>
  <si>
    <t>Poznámka k položce:_x000d_
Poznámka k položce: dle obecných podmínek technických specifikací a zápisů ve stavebních denících ( např. , zkoušky hutnění, apod.) Neuvedené v jiných částech výkazů výměr.</t>
  </si>
  <si>
    <t>X31</t>
  </si>
  <si>
    <t>Vyhotovení  geodetického zaměření skutečného provedení stavby</t>
  </si>
  <si>
    <t>Poznámka k položce:_x000d_
Poznámka k položce: ve 3 vyhotoveních v listinné a 1 na CD nosiči v digitální formě předepsaného formátu (včetně přeložek, přípojek NN atd.)</t>
  </si>
  <si>
    <t>X32</t>
  </si>
  <si>
    <t>Vypracování geometrického plánu v celém rozsahu stavby</t>
  </si>
  <si>
    <t>Poznámka k položce:_x000d_
Poznámka k položce: Geometrický plán bude vypracován v 3 vyhotoveních v listinné podobě</t>
  </si>
  <si>
    <t>X33</t>
  </si>
  <si>
    <t>Dokumentace skutečného provedení stavby (DSPS). Vyhotovení 6x v papírové podobě + 1 x elekronicky na CD ve formátech .doc, .xls, .dwg, .dxf.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</si>
</sst>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C6A5F6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2" fillId="5" borderId="22" xfId="0" applyFont="1" applyFill="1" applyBorder="1" applyAlignment="1" applyProtection="1">
      <alignment horizontal="center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M24/021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Holice, Holubova - kanalizace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Holice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24. 7. 2024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Vodovody a kanalizace Pardubice, a.s.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Multiaqua s.r.o.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Jiří Myslík, DiS.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'1 - Bezvýkopová technologie'!J30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'1 - Bezvýkopová technologie'!P125</f>
        <v>0</v>
      </c>
      <c r="AV95" s="128">
        <f>'1 - Bezvýkopová technologie'!J33</f>
        <v>0</v>
      </c>
      <c r="AW95" s="128">
        <f>'1 - Bezvýkopová technologie'!J34</f>
        <v>0</v>
      </c>
      <c r="AX95" s="128">
        <f>'1 - Bezvýkopová technologie'!J35</f>
        <v>0</v>
      </c>
      <c r="AY95" s="128">
        <f>'1 - Bezvýkopová technologie'!J36</f>
        <v>0</v>
      </c>
      <c r="AZ95" s="128">
        <f>'1 - Bezvýkopová technologie'!F33</f>
        <v>0</v>
      </c>
      <c r="BA95" s="128">
        <f>'1 - Bezvýkopová technologie'!F34</f>
        <v>0</v>
      </c>
      <c r="BB95" s="128">
        <f>'1 - Bezvýkopová technologie'!F35</f>
        <v>0</v>
      </c>
      <c r="BC95" s="128">
        <f>'1 - Bezvýkopová technologie'!F36</f>
        <v>0</v>
      </c>
      <c r="BD95" s="130">
        <f>'1 - Bezvýkopová technologie'!F37</f>
        <v>0</v>
      </c>
      <c r="BE95" s="7"/>
      <c r="BT95" s="131" t="s">
        <v>81</v>
      </c>
      <c r="BV95" s="131" t="s">
        <v>78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7" customFormat="1" ht="16.5" customHeight="1">
      <c r="A96" s="119" t="s">
        <v>80</v>
      </c>
      <c r="B96" s="120"/>
      <c r="C96" s="121"/>
      <c r="D96" s="122" t="s">
        <v>86</v>
      </c>
      <c r="E96" s="122"/>
      <c r="F96" s="122"/>
      <c r="G96" s="122"/>
      <c r="H96" s="122"/>
      <c r="I96" s="123"/>
      <c r="J96" s="122" t="s">
        <v>87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'VON - Vedlejší a ostatní 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32">
        <v>0</v>
      </c>
      <c r="AT96" s="133">
        <f>ROUND(SUM(AV96:AW96),2)</f>
        <v>0</v>
      </c>
      <c r="AU96" s="134">
        <f>'VON - Vedlejší a ostatní ...'!P124</f>
        <v>0</v>
      </c>
      <c r="AV96" s="133">
        <f>'VON - Vedlejší a ostatní ...'!J33</f>
        <v>0</v>
      </c>
      <c r="AW96" s="133">
        <f>'VON - Vedlejší a ostatní ...'!J34</f>
        <v>0</v>
      </c>
      <c r="AX96" s="133">
        <f>'VON - Vedlejší a ostatní ...'!J35</f>
        <v>0</v>
      </c>
      <c r="AY96" s="133">
        <f>'VON - Vedlejší a ostatní ...'!J36</f>
        <v>0</v>
      </c>
      <c r="AZ96" s="133">
        <f>'VON - Vedlejší a ostatní ...'!F33</f>
        <v>0</v>
      </c>
      <c r="BA96" s="133">
        <f>'VON - Vedlejší a ostatní ...'!F34</f>
        <v>0</v>
      </c>
      <c r="BB96" s="133">
        <f>'VON - Vedlejší a ostatní ...'!F35</f>
        <v>0</v>
      </c>
      <c r="BC96" s="133">
        <f>'VON - Vedlejší a ostatní ...'!F36</f>
        <v>0</v>
      </c>
      <c r="BD96" s="135">
        <f>'VON - Vedlejší a ostatní ...'!F37</f>
        <v>0</v>
      </c>
      <c r="BE96" s="7"/>
      <c r="BT96" s="131" t="s">
        <v>81</v>
      </c>
      <c r="BV96" s="131" t="s">
        <v>78</v>
      </c>
      <c r="BW96" s="131" t="s">
        <v>88</v>
      </c>
      <c r="BX96" s="131" t="s">
        <v>5</v>
      </c>
      <c r="CL96" s="131" t="s">
        <v>1</v>
      </c>
      <c r="CM96" s="131" t="s">
        <v>85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9NoNMyuQ0bsSdl3yZhoNk1XQRndg5auTF7ZLpuYnIz97cqXXEr6TmeWnxzdFIRsuHEDy3/1Q0f6XJC8knyLY2A==" hashValue="DV5wmnts2OR4PTY0UgRzUGVoc5QeU4YTiSbYSmVRNQJgW56LwBpw6kPFsPVJt2tKBMm7H6vbS4786U/75X1fNQ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1 - Bezvýkopová technologie'!C2" display="/"/>
    <hyperlink ref="A96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89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Holice, Holubova - kanalizace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24. 7. 2024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ROUND((SUM(BE125:BE259)),  2)</f>
        <v>0</v>
      </c>
      <c r="G33" s="38"/>
      <c r="H33" s="38"/>
      <c r="I33" s="155">
        <v>0.20999999999999999</v>
      </c>
      <c r="J33" s="154">
        <f>ROUND(((SUM(BE125:BE259))*I33),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ROUND((SUM(BF125:BF259)),  2)</f>
        <v>0</v>
      </c>
      <c r="G34" s="38"/>
      <c r="H34" s="38"/>
      <c r="I34" s="155">
        <v>0.12</v>
      </c>
      <c r="J34" s="154">
        <f>ROUND(((SUM(BF125:BF259))*I34),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ROUND((SUM(BG125:BG259)),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ROUND((SUM(BH125:BH259)),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ROUND((SUM(BI125:BI259)),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Holice, Holubova - kanalizace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1 - Bezvýkopová technologie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Holice</v>
      </c>
      <c r="G89" s="40"/>
      <c r="H89" s="40"/>
      <c r="I89" s="32" t="s">
        <v>22</v>
      </c>
      <c r="J89" s="79" t="str">
        <f>IF(J12="","",J12)</f>
        <v>24. 7. 2024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Vodovody a kanalizace Pardubice, a.s.</v>
      </c>
      <c r="G91" s="40"/>
      <c r="H91" s="40"/>
      <c r="I91" s="32" t="s">
        <v>30</v>
      </c>
      <c r="J91" s="36" t="str">
        <f>E21</f>
        <v>Multiaqua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Jiří Myslík, DiS.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93</v>
      </c>
      <c r="D94" s="176"/>
      <c r="E94" s="176"/>
      <c r="F94" s="176"/>
      <c r="G94" s="176"/>
      <c r="H94" s="176"/>
      <c r="I94" s="176"/>
      <c r="J94" s="177" t="s">
        <v>94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95</v>
      </c>
      <c r="D96" s="40"/>
      <c r="E96" s="40"/>
      <c r="F96" s="40"/>
      <c r="G96" s="40"/>
      <c r="H96" s="40"/>
      <c r="I96" s="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96</v>
      </c>
    </row>
    <row r="97" s="9" customFormat="1" ht="24.96" customHeight="1">
      <c r="A97" s="9"/>
      <c r="B97" s="179"/>
      <c r="C97" s="180"/>
      <c r="D97" s="181" t="s">
        <v>97</v>
      </c>
      <c r="E97" s="182"/>
      <c r="F97" s="182"/>
      <c r="G97" s="182"/>
      <c r="H97" s="182"/>
      <c r="I97" s="182"/>
      <c r="J97" s="183">
        <f>J126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98</v>
      </c>
      <c r="E98" s="188"/>
      <c r="F98" s="188"/>
      <c r="G98" s="188"/>
      <c r="H98" s="188"/>
      <c r="I98" s="188"/>
      <c r="J98" s="189">
        <f>J127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99</v>
      </c>
      <c r="E99" s="188"/>
      <c r="F99" s="188"/>
      <c r="G99" s="188"/>
      <c r="H99" s="188"/>
      <c r="I99" s="188"/>
      <c r="J99" s="189">
        <f>J167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100</v>
      </c>
      <c r="E100" s="188"/>
      <c r="F100" s="188"/>
      <c r="G100" s="188"/>
      <c r="H100" s="188"/>
      <c r="I100" s="188"/>
      <c r="J100" s="189">
        <f>J172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101</v>
      </c>
      <c r="E101" s="188"/>
      <c r="F101" s="188"/>
      <c r="G101" s="188"/>
      <c r="H101" s="188"/>
      <c r="I101" s="188"/>
      <c r="J101" s="189">
        <f>J175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102</v>
      </c>
      <c r="E102" s="188"/>
      <c r="F102" s="188"/>
      <c r="G102" s="188"/>
      <c r="H102" s="188"/>
      <c r="I102" s="188"/>
      <c r="J102" s="189">
        <f>J200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103</v>
      </c>
      <c r="E103" s="188"/>
      <c r="F103" s="188"/>
      <c r="G103" s="188"/>
      <c r="H103" s="188"/>
      <c r="I103" s="188"/>
      <c r="J103" s="189">
        <f>J238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104</v>
      </c>
      <c r="E104" s="188"/>
      <c r="F104" s="188"/>
      <c r="G104" s="188"/>
      <c r="H104" s="188"/>
      <c r="I104" s="188"/>
      <c r="J104" s="189">
        <f>J246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105</v>
      </c>
      <c r="E105" s="188"/>
      <c r="F105" s="188"/>
      <c r="G105" s="188"/>
      <c r="H105" s="188"/>
      <c r="I105" s="188"/>
      <c r="J105" s="189">
        <f>J258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106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74" t="str">
        <f>E7</f>
        <v>Holice, Holubova - kanalizace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90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1 - Bezvýkopová technologie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>Holice</v>
      </c>
      <c r="G119" s="40"/>
      <c r="H119" s="40"/>
      <c r="I119" s="32" t="s">
        <v>22</v>
      </c>
      <c r="J119" s="79" t="str">
        <f>IF(J12="","",J12)</f>
        <v>24. 7. 2024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E15</f>
        <v>Vodovody a kanalizace Pardubice, a.s.</v>
      </c>
      <c r="G121" s="40"/>
      <c r="H121" s="40"/>
      <c r="I121" s="32" t="s">
        <v>30</v>
      </c>
      <c r="J121" s="36" t="str">
        <f>E21</f>
        <v>Multiaqua s.r.o.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28</v>
      </c>
      <c r="D122" s="40"/>
      <c r="E122" s="40"/>
      <c r="F122" s="27" t="str">
        <f>IF(E18="","",E18)</f>
        <v>Vyplň údaj</v>
      </c>
      <c r="G122" s="40"/>
      <c r="H122" s="40"/>
      <c r="I122" s="32" t="s">
        <v>33</v>
      </c>
      <c r="J122" s="36" t="str">
        <f>E24</f>
        <v>Jiří Myslík, DiS.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1"/>
      <c r="B124" s="192"/>
      <c r="C124" s="193" t="s">
        <v>107</v>
      </c>
      <c r="D124" s="194" t="s">
        <v>61</v>
      </c>
      <c r="E124" s="194" t="s">
        <v>57</v>
      </c>
      <c r="F124" s="194" t="s">
        <v>58</v>
      </c>
      <c r="G124" s="194" t="s">
        <v>108</v>
      </c>
      <c r="H124" s="194" t="s">
        <v>109</v>
      </c>
      <c r="I124" s="194" t="s">
        <v>110</v>
      </c>
      <c r="J124" s="194" t="s">
        <v>94</v>
      </c>
      <c r="K124" s="195" t="s">
        <v>111</v>
      </c>
      <c r="L124" s="196"/>
      <c r="M124" s="100" t="s">
        <v>1</v>
      </c>
      <c r="N124" s="101" t="s">
        <v>40</v>
      </c>
      <c r="O124" s="101" t="s">
        <v>112</v>
      </c>
      <c r="P124" s="101" t="s">
        <v>113</v>
      </c>
      <c r="Q124" s="101" t="s">
        <v>114</v>
      </c>
      <c r="R124" s="101" t="s">
        <v>115</v>
      </c>
      <c r="S124" s="101" t="s">
        <v>116</v>
      </c>
      <c r="T124" s="102" t="s">
        <v>117</v>
      </c>
      <c r="U124" s="191"/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1"/>
    </row>
    <row r="125" s="2" customFormat="1" ht="22.8" customHeight="1">
      <c r="A125" s="38"/>
      <c r="B125" s="39"/>
      <c r="C125" s="107" t="s">
        <v>118</v>
      </c>
      <c r="D125" s="40"/>
      <c r="E125" s="40"/>
      <c r="F125" s="40"/>
      <c r="G125" s="40"/>
      <c r="H125" s="40"/>
      <c r="I125" s="40"/>
      <c r="J125" s="197">
        <f>BK125</f>
        <v>0</v>
      </c>
      <c r="K125" s="40"/>
      <c r="L125" s="44"/>
      <c r="M125" s="103"/>
      <c r="N125" s="198"/>
      <c r="O125" s="104"/>
      <c r="P125" s="199">
        <f>P126</f>
        <v>0</v>
      </c>
      <c r="Q125" s="104"/>
      <c r="R125" s="199">
        <f>R126</f>
        <v>25.77369495728</v>
      </c>
      <c r="S125" s="104"/>
      <c r="T125" s="200">
        <f>T126</f>
        <v>12.682839999999999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75</v>
      </c>
      <c r="AU125" s="17" t="s">
        <v>96</v>
      </c>
      <c r="BK125" s="201">
        <f>BK126</f>
        <v>0</v>
      </c>
    </row>
    <row r="126" s="12" customFormat="1" ht="25.92" customHeight="1">
      <c r="A126" s="12"/>
      <c r="B126" s="202"/>
      <c r="C126" s="203"/>
      <c r="D126" s="204" t="s">
        <v>75</v>
      </c>
      <c r="E126" s="205" t="s">
        <v>119</v>
      </c>
      <c r="F126" s="205" t="s">
        <v>120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P127+P167+P172+P175+P200+P238+P246+P258</f>
        <v>0</v>
      </c>
      <c r="Q126" s="210"/>
      <c r="R126" s="211">
        <f>R127+R167+R172+R175+R200+R238+R246+R258</f>
        <v>25.77369495728</v>
      </c>
      <c r="S126" s="210"/>
      <c r="T126" s="212">
        <f>T127+T167+T172+T175+T200+T238+T246+T258</f>
        <v>12.682839999999999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81</v>
      </c>
      <c r="AT126" s="214" t="s">
        <v>75</v>
      </c>
      <c r="AU126" s="214" t="s">
        <v>76</v>
      </c>
      <c r="AY126" s="213" t="s">
        <v>121</v>
      </c>
      <c r="BK126" s="215">
        <f>BK127+BK167+BK172+BK175+BK200+BK238+BK246+BK258</f>
        <v>0</v>
      </c>
    </row>
    <row r="127" s="12" customFormat="1" ht="22.8" customHeight="1">
      <c r="A127" s="12"/>
      <c r="B127" s="202"/>
      <c r="C127" s="203"/>
      <c r="D127" s="204" t="s">
        <v>75</v>
      </c>
      <c r="E127" s="216" t="s">
        <v>81</v>
      </c>
      <c r="F127" s="216" t="s">
        <v>122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SUM(P128:P166)</f>
        <v>0</v>
      </c>
      <c r="Q127" s="210"/>
      <c r="R127" s="211">
        <f>SUM(R128:R166)</f>
        <v>8.5897361572800008</v>
      </c>
      <c r="S127" s="210"/>
      <c r="T127" s="212">
        <f>SUM(T128:T166)</f>
        <v>8.8607599999999991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81</v>
      </c>
      <c r="AT127" s="214" t="s">
        <v>75</v>
      </c>
      <c r="AU127" s="214" t="s">
        <v>81</v>
      </c>
      <c r="AY127" s="213" t="s">
        <v>121</v>
      </c>
      <c r="BK127" s="215">
        <f>SUM(BK128:BK166)</f>
        <v>0</v>
      </c>
    </row>
    <row r="128" s="2" customFormat="1" ht="78" customHeight="1">
      <c r="A128" s="38"/>
      <c r="B128" s="39"/>
      <c r="C128" s="218" t="s">
        <v>81</v>
      </c>
      <c r="D128" s="218" t="s">
        <v>123</v>
      </c>
      <c r="E128" s="219" t="s">
        <v>124</v>
      </c>
      <c r="F128" s="220" t="s">
        <v>125</v>
      </c>
      <c r="G128" s="221" t="s">
        <v>126</v>
      </c>
      <c r="H128" s="222">
        <v>1.44</v>
      </c>
      <c r="I128" s="223"/>
      <c r="J128" s="224">
        <f>ROUND(I128*H128,2)</f>
        <v>0</v>
      </c>
      <c r="K128" s="220" t="s">
        <v>127</v>
      </c>
      <c r="L128" s="44"/>
      <c r="M128" s="225" t="s">
        <v>1</v>
      </c>
      <c r="N128" s="226" t="s">
        <v>41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0.41699999999999998</v>
      </c>
      <c r="T128" s="228">
        <f>S128*H128</f>
        <v>0.6004799999999999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128</v>
      </c>
      <c r="AT128" s="229" t="s">
        <v>123</v>
      </c>
      <c r="AU128" s="229" t="s">
        <v>85</v>
      </c>
      <c r="AY128" s="17" t="s">
        <v>121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81</v>
      </c>
      <c r="BK128" s="230">
        <f>ROUND(I128*H128,2)</f>
        <v>0</v>
      </c>
      <c r="BL128" s="17" t="s">
        <v>128</v>
      </c>
      <c r="BM128" s="229" t="s">
        <v>129</v>
      </c>
    </row>
    <row r="129" s="13" customFormat="1">
      <c r="A129" s="13"/>
      <c r="B129" s="231"/>
      <c r="C129" s="232"/>
      <c r="D129" s="233" t="s">
        <v>130</v>
      </c>
      <c r="E129" s="234" t="s">
        <v>1</v>
      </c>
      <c r="F129" s="235" t="s">
        <v>131</v>
      </c>
      <c r="G129" s="232"/>
      <c r="H129" s="236">
        <v>1.44</v>
      </c>
      <c r="I129" s="237"/>
      <c r="J129" s="232"/>
      <c r="K129" s="232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130</v>
      </c>
      <c r="AU129" s="242" t="s">
        <v>85</v>
      </c>
      <c r="AV129" s="13" t="s">
        <v>85</v>
      </c>
      <c r="AW129" s="13" t="s">
        <v>32</v>
      </c>
      <c r="AX129" s="13" t="s">
        <v>81</v>
      </c>
      <c r="AY129" s="242" t="s">
        <v>121</v>
      </c>
    </row>
    <row r="130" s="2" customFormat="1" ht="66.75" customHeight="1">
      <c r="A130" s="38"/>
      <c r="B130" s="39"/>
      <c r="C130" s="218" t="s">
        <v>85</v>
      </c>
      <c r="D130" s="218" t="s">
        <v>123</v>
      </c>
      <c r="E130" s="219" t="s">
        <v>132</v>
      </c>
      <c r="F130" s="220" t="s">
        <v>133</v>
      </c>
      <c r="G130" s="221" t="s">
        <v>126</v>
      </c>
      <c r="H130" s="222">
        <v>5.4400000000000004</v>
      </c>
      <c r="I130" s="223"/>
      <c r="J130" s="224">
        <f>ROUND(I130*H130,2)</f>
        <v>0</v>
      </c>
      <c r="K130" s="220" t="s">
        <v>127</v>
      </c>
      <c r="L130" s="44"/>
      <c r="M130" s="225" t="s">
        <v>1</v>
      </c>
      <c r="N130" s="226" t="s">
        <v>41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0.28999999999999998</v>
      </c>
      <c r="T130" s="228">
        <f>S130*H130</f>
        <v>1.5776000000000001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128</v>
      </c>
      <c r="AT130" s="229" t="s">
        <v>123</v>
      </c>
      <c r="AU130" s="229" t="s">
        <v>85</v>
      </c>
      <c r="AY130" s="17" t="s">
        <v>121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81</v>
      </c>
      <c r="BK130" s="230">
        <f>ROUND(I130*H130,2)</f>
        <v>0</v>
      </c>
      <c r="BL130" s="17" t="s">
        <v>128</v>
      </c>
      <c r="BM130" s="229" t="s">
        <v>134</v>
      </c>
    </row>
    <row r="131" s="13" customFormat="1">
      <c r="A131" s="13"/>
      <c r="B131" s="231"/>
      <c r="C131" s="232"/>
      <c r="D131" s="233" t="s">
        <v>130</v>
      </c>
      <c r="E131" s="234" t="s">
        <v>1</v>
      </c>
      <c r="F131" s="235" t="s">
        <v>135</v>
      </c>
      <c r="G131" s="232"/>
      <c r="H131" s="236">
        <v>4</v>
      </c>
      <c r="I131" s="237"/>
      <c r="J131" s="232"/>
      <c r="K131" s="232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130</v>
      </c>
      <c r="AU131" s="242" t="s">
        <v>85</v>
      </c>
      <c r="AV131" s="13" t="s">
        <v>85</v>
      </c>
      <c r="AW131" s="13" t="s">
        <v>32</v>
      </c>
      <c r="AX131" s="13" t="s">
        <v>76</v>
      </c>
      <c r="AY131" s="242" t="s">
        <v>121</v>
      </c>
    </row>
    <row r="132" s="13" customFormat="1">
      <c r="A132" s="13"/>
      <c r="B132" s="231"/>
      <c r="C132" s="232"/>
      <c r="D132" s="233" t="s">
        <v>130</v>
      </c>
      <c r="E132" s="234" t="s">
        <v>1</v>
      </c>
      <c r="F132" s="235" t="s">
        <v>136</v>
      </c>
      <c r="G132" s="232"/>
      <c r="H132" s="236">
        <v>1.44</v>
      </c>
      <c r="I132" s="237"/>
      <c r="J132" s="232"/>
      <c r="K132" s="232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130</v>
      </c>
      <c r="AU132" s="242" t="s">
        <v>85</v>
      </c>
      <c r="AV132" s="13" t="s">
        <v>85</v>
      </c>
      <c r="AW132" s="13" t="s">
        <v>32</v>
      </c>
      <c r="AX132" s="13" t="s">
        <v>76</v>
      </c>
      <c r="AY132" s="242" t="s">
        <v>121</v>
      </c>
    </row>
    <row r="133" s="14" customFormat="1">
      <c r="A133" s="14"/>
      <c r="B133" s="243"/>
      <c r="C133" s="244"/>
      <c r="D133" s="233" t="s">
        <v>130</v>
      </c>
      <c r="E133" s="245" t="s">
        <v>1</v>
      </c>
      <c r="F133" s="246" t="s">
        <v>137</v>
      </c>
      <c r="G133" s="244"/>
      <c r="H133" s="247">
        <v>5.4400000000000004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130</v>
      </c>
      <c r="AU133" s="253" t="s">
        <v>85</v>
      </c>
      <c r="AV133" s="14" t="s">
        <v>128</v>
      </c>
      <c r="AW133" s="14" t="s">
        <v>32</v>
      </c>
      <c r="AX133" s="14" t="s">
        <v>81</v>
      </c>
      <c r="AY133" s="253" t="s">
        <v>121</v>
      </c>
    </row>
    <row r="134" s="2" customFormat="1" ht="62.7" customHeight="1">
      <c r="A134" s="38"/>
      <c r="B134" s="39"/>
      <c r="C134" s="218" t="s">
        <v>138</v>
      </c>
      <c r="D134" s="218" t="s">
        <v>123</v>
      </c>
      <c r="E134" s="219" t="s">
        <v>139</v>
      </c>
      <c r="F134" s="220" t="s">
        <v>140</v>
      </c>
      <c r="G134" s="221" t="s">
        <v>126</v>
      </c>
      <c r="H134" s="222">
        <v>4.8399999999999999</v>
      </c>
      <c r="I134" s="223"/>
      <c r="J134" s="224">
        <f>ROUND(I134*H134,2)</f>
        <v>0</v>
      </c>
      <c r="K134" s="220" t="s">
        <v>127</v>
      </c>
      <c r="L134" s="44"/>
      <c r="M134" s="225" t="s">
        <v>1</v>
      </c>
      <c r="N134" s="226" t="s">
        <v>41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0.32500000000000001</v>
      </c>
      <c r="T134" s="228">
        <f>S134*H134</f>
        <v>1.573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128</v>
      </c>
      <c r="AT134" s="229" t="s">
        <v>123</v>
      </c>
      <c r="AU134" s="229" t="s">
        <v>85</v>
      </c>
      <c r="AY134" s="17" t="s">
        <v>121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81</v>
      </c>
      <c r="BK134" s="230">
        <f>ROUND(I134*H134,2)</f>
        <v>0</v>
      </c>
      <c r="BL134" s="17" t="s">
        <v>128</v>
      </c>
      <c r="BM134" s="229" t="s">
        <v>141</v>
      </c>
    </row>
    <row r="135" s="13" customFormat="1">
      <c r="A135" s="13"/>
      <c r="B135" s="231"/>
      <c r="C135" s="232"/>
      <c r="D135" s="233" t="s">
        <v>130</v>
      </c>
      <c r="E135" s="234" t="s">
        <v>1</v>
      </c>
      <c r="F135" s="235" t="s">
        <v>142</v>
      </c>
      <c r="G135" s="232"/>
      <c r="H135" s="236">
        <v>4.8399999999999999</v>
      </c>
      <c r="I135" s="237"/>
      <c r="J135" s="232"/>
      <c r="K135" s="232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130</v>
      </c>
      <c r="AU135" s="242" t="s">
        <v>85</v>
      </c>
      <c r="AV135" s="13" t="s">
        <v>85</v>
      </c>
      <c r="AW135" s="13" t="s">
        <v>32</v>
      </c>
      <c r="AX135" s="13" t="s">
        <v>81</v>
      </c>
      <c r="AY135" s="242" t="s">
        <v>121</v>
      </c>
    </row>
    <row r="136" s="2" customFormat="1" ht="55.5" customHeight="1">
      <c r="A136" s="38"/>
      <c r="B136" s="39"/>
      <c r="C136" s="218" t="s">
        <v>128</v>
      </c>
      <c r="D136" s="218" t="s">
        <v>123</v>
      </c>
      <c r="E136" s="219" t="s">
        <v>143</v>
      </c>
      <c r="F136" s="220" t="s">
        <v>144</v>
      </c>
      <c r="G136" s="221" t="s">
        <v>126</v>
      </c>
      <c r="H136" s="222">
        <v>16.760000000000002</v>
      </c>
      <c r="I136" s="223"/>
      <c r="J136" s="224">
        <f>ROUND(I136*H136,2)</f>
        <v>0</v>
      </c>
      <c r="K136" s="220" t="s">
        <v>127</v>
      </c>
      <c r="L136" s="44"/>
      <c r="M136" s="225" t="s">
        <v>1</v>
      </c>
      <c r="N136" s="226" t="s">
        <v>41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0.098000000000000004</v>
      </c>
      <c r="T136" s="228">
        <f>S136*H136</f>
        <v>1.6424800000000002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128</v>
      </c>
      <c r="AT136" s="229" t="s">
        <v>123</v>
      </c>
      <c r="AU136" s="229" t="s">
        <v>85</v>
      </c>
      <c r="AY136" s="17" t="s">
        <v>121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81</v>
      </c>
      <c r="BK136" s="230">
        <f>ROUND(I136*H136,2)</f>
        <v>0</v>
      </c>
      <c r="BL136" s="17" t="s">
        <v>128</v>
      </c>
      <c r="BM136" s="229" t="s">
        <v>145</v>
      </c>
    </row>
    <row r="137" s="13" customFormat="1">
      <c r="A137" s="13"/>
      <c r="B137" s="231"/>
      <c r="C137" s="232"/>
      <c r="D137" s="233" t="s">
        <v>130</v>
      </c>
      <c r="E137" s="234" t="s">
        <v>1</v>
      </c>
      <c r="F137" s="235" t="s">
        <v>146</v>
      </c>
      <c r="G137" s="232"/>
      <c r="H137" s="236">
        <v>10</v>
      </c>
      <c r="I137" s="237"/>
      <c r="J137" s="232"/>
      <c r="K137" s="232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130</v>
      </c>
      <c r="AU137" s="242" t="s">
        <v>85</v>
      </c>
      <c r="AV137" s="13" t="s">
        <v>85</v>
      </c>
      <c r="AW137" s="13" t="s">
        <v>32</v>
      </c>
      <c r="AX137" s="13" t="s">
        <v>76</v>
      </c>
      <c r="AY137" s="242" t="s">
        <v>121</v>
      </c>
    </row>
    <row r="138" s="13" customFormat="1">
      <c r="A138" s="13"/>
      <c r="B138" s="231"/>
      <c r="C138" s="232"/>
      <c r="D138" s="233" t="s">
        <v>130</v>
      </c>
      <c r="E138" s="234" t="s">
        <v>1</v>
      </c>
      <c r="F138" s="235" t="s">
        <v>147</v>
      </c>
      <c r="G138" s="232"/>
      <c r="H138" s="236">
        <v>6.7599999999999998</v>
      </c>
      <c r="I138" s="237"/>
      <c r="J138" s="232"/>
      <c r="K138" s="232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130</v>
      </c>
      <c r="AU138" s="242" t="s">
        <v>85</v>
      </c>
      <c r="AV138" s="13" t="s">
        <v>85</v>
      </c>
      <c r="AW138" s="13" t="s">
        <v>32</v>
      </c>
      <c r="AX138" s="13" t="s">
        <v>76</v>
      </c>
      <c r="AY138" s="242" t="s">
        <v>121</v>
      </c>
    </row>
    <row r="139" s="14" customFormat="1">
      <c r="A139" s="14"/>
      <c r="B139" s="243"/>
      <c r="C139" s="244"/>
      <c r="D139" s="233" t="s">
        <v>130</v>
      </c>
      <c r="E139" s="245" t="s">
        <v>1</v>
      </c>
      <c r="F139" s="246" t="s">
        <v>137</v>
      </c>
      <c r="G139" s="244"/>
      <c r="H139" s="247">
        <v>16.760000000000002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3" t="s">
        <v>130</v>
      </c>
      <c r="AU139" s="253" t="s">
        <v>85</v>
      </c>
      <c r="AV139" s="14" t="s">
        <v>128</v>
      </c>
      <c r="AW139" s="14" t="s">
        <v>32</v>
      </c>
      <c r="AX139" s="14" t="s">
        <v>81</v>
      </c>
      <c r="AY139" s="253" t="s">
        <v>121</v>
      </c>
    </row>
    <row r="140" s="2" customFormat="1" ht="55.5" customHeight="1">
      <c r="A140" s="38"/>
      <c r="B140" s="39"/>
      <c r="C140" s="218" t="s">
        <v>148</v>
      </c>
      <c r="D140" s="218" t="s">
        <v>123</v>
      </c>
      <c r="E140" s="219" t="s">
        <v>149</v>
      </c>
      <c r="F140" s="220" t="s">
        <v>150</v>
      </c>
      <c r="G140" s="221" t="s">
        <v>126</v>
      </c>
      <c r="H140" s="222">
        <v>15.76</v>
      </c>
      <c r="I140" s="223"/>
      <c r="J140" s="224">
        <f>ROUND(I140*H140,2)</f>
        <v>0</v>
      </c>
      <c r="K140" s="220" t="s">
        <v>127</v>
      </c>
      <c r="L140" s="44"/>
      <c r="M140" s="225" t="s">
        <v>1</v>
      </c>
      <c r="N140" s="226" t="s">
        <v>41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0.22</v>
      </c>
      <c r="T140" s="228">
        <f>S140*H140</f>
        <v>3.4672000000000001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128</v>
      </c>
      <c r="AT140" s="229" t="s">
        <v>123</v>
      </c>
      <c r="AU140" s="229" t="s">
        <v>85</v>
      </c>
      <c r="AY140" s="17" t="s">
        <v>121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81</v>
      </c>
      <c r="BK140" s="230">
        <f>ROUND(I140*H140,2)</f>
        <v>0</v>
      </c>
      <c r="BL140" s="17" t="s">
        <v>128</v>
      </c>
      <c r="BM140" s="229" t="s">
        <v>151</v>
      </c>
    </row>
    <row r="141" s="13" customFormat="1">
      <c r="A141" s="13"/>
      <c r="B141" s="231"/>
      <c r="C141" s="232"/>
      <c r="D141" s="233" t="s">
        <v>130</v>
      </c>
      <c r="E141" s="234" t="s">
        <v>1</v>
      </c>
      <c r="F141" s="235" t="s">
        <v>152</v>
      </c>
      <c r="G141" s="232"/>
      <c r="H141" s="236">
        <v>10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130</v>
      </c>
      <c r="AU141" s="242" t="s">
        <v>85</v>
      </c>
      <c r="AV141" s="13" t="s">
        <v>85</v>
      </c>
      <c r="AW141" s="13" t="s">
        <v>32</v>
      </c>
      <c r="AX141" s="13" t="s">
        <v>76</v>
      </c>
      <c r="AY141" s="242" t="s">
        <v>121</v>
      </c>
    </row>
    <row r="142" s="13" customFormat="1">
      <c r="A142" s="13"/>
      <c r="B142" s="231"/>
      <c r="C142" s="232"/>
      <c r="D142" s="233" t="s">
        <v>130</v>
      </c>
      <c r="E142" s="234" t="s">
        <v>1</v>
      </c>
      <c r="F142" s="235" t="s">
        <v>153</v>
      </c>
      <c r="G142" s="232"/>
      <c r="H142" s="236">
        <v>5.7599999999999998</v>
      </c>
      <c r="I142" s="237"/>
      <c r="J142" s="232"/>
      <c r="K142" s="232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130</v>
      </c>
      <c r="AU142" s="242" t="s">
        <v>85</v>
      </c>
      <c r="AV142" s="13" t="s">
        <v>85</v>
      </c>
      <c r="AW142" s="13" t="s">
        <v>32</v>
      </c>
      <c r="AX142" s="13" t="s">
        <v>76</v>
      </c>
      <c r="AY142" s="242" t="s">
        <v>121</v>
      </c>
    </row>
    <row r="143" s="14" customFormat="1">
      <c r="A143" s="14"/>
      <c r="B143" s="243"/>
      <c r="C143" s="244"/>
      <c r="D143" s="233" t="s">
        <v>130</v>
      </c>
      <c r="E143" s="245" t="s">
        <v>1</v>
      </c>
      <c r="F143" s="246" t="s">
        <v>137</v>
      </c>
      <c r="G143" s="244"/>
      <c r="H143" s="247">
        <v>15.76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130</v>
      </c>
      <c r="AU143" s="253" t="s">
        <v>85</v>
      </c>
      <c r="AV143" s="14" t="s">
        <v>128</v>
      </c>
      <c r="AW143" s="14" t="s">
        <v>32</v>
      </c>
      <c r="AX143" s="14" t="s">
        <v>81</v>
      </c>
      <c r="AY143" s="253" t="s">
        <v>121</v>
      </c>
    </row>
    <row r="144" s="2" customFormat="1" ht="21.75" customHeight="1">
      <c r="A144" s="38"/>
      <c r="B144" s="39"/>
      <c r="C144" s="218" t="s">
        <v>154</v>
      </c>
      <c r="D144" s="218" t="s">
        <v>123</v>
      </c>
      <c r="E144" s="219" t="s">
        <v>155</v>
      </c>
      <c r="F144" s="220" t="s">
        <v>156</v>
      </c>
      <c r="G144" s="221" t="s">
        <v>157</v>
      </c>
      <c r="H144" s="222">
        <v>392.19999999999999</v>
      </c>
      <c r="I144" s="223"/>
      <c r="J144" s="224">
        <f>ROUND(I144*H144,2)</f>
        <v>0</v>
      </c>
      <c r="K144" s="220" t="s">
        <v>127</v>
      </c>
      <c r="L144" s="44"/>
      <c r="M144" s="225" t="s">
        <v>1</v>
      </c>
      <c r="N144" s="226" t="s">
        <v>41</v>
      </c>
      <c r="O144" s="91"/>
      <c r="P144" s="227">
        <f>O144*H144</f>
        <v>0</v>
      </c>
      <c r="Q144" s="227">
        <v>0.0078688824000000008</v>
      </c>
      <c r="R144" s="227">
        <f>Q144*H144</f>
        <v>3.0861756772800004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128</v>
      </c>
      <c r="AT144" s="229" t="s">
        <v>123</v>
      </c>
      <c r="AU144" s="229" t="s">
        <v>85</v>
      </c>
      <c r="AY144" s="17" t="s">
        <v>121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81</v>
      </c>
      <c r="BK144" s="230">
        <f>ROUND(I144*H144,2)</f>
        <v>0</v>
      </c>
      <c r="BL144" s="17" t="s">
        <v>128</v>
      </c>
      <c r="BM144" s="229" t="s">
        <v>158</v>
      </c>
    </row>
    <row r="145" s="13" customFormat="1">
      <c r="A145" s="13"/>
      <c r="B145" s="231"/>
      <c r="C145" s="232"/>
      <c r="D145" s="233" t="s">
        <v>130</v>
      </c>
      <c r="E145" s="234" t="s">
        <v>1</v>
      </c>
      <c r="F145" s="235" t="s">
        <v>159</v>
      </c>
      <c r="G145" s="232"/>
      <c r="H145" s="236">
        <v>392.19999999999999</v>
      </c>
      <c r="I145" s="237"/>
      <c r="J145" s="232"/>
      <c r="K145" s="232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130</v>
      </c>
      <c r="AU145" s="242" t="s">
        <v>85</v>
      </c>
      <c r="AV145" s="13" t="s">
        <v>85</v>
      </c>
      <c r="AW145" s="13" t="s">
        <v>32</v>
      </c>
      <c r="AX145" s="13" t="s">
        <v>81</v>
      </c>
      <c r="AY145" s="242" t="s">
        <v>121</v>
      </c>
    </row>
    <row r="146" s="2" customFormat="1" ht="24.15" customHeight="1">
      <c r="A146" s="38"/>
      <c r="B146" s="39"/>
      <c r="C146" s="218" t="s">
        <v>160</v>
      </c>
      <c r="D146" s="218" t="s">
        <v>123</v>
      </c>
      <c r="E146" s="219" t="s">
        <v>161</v>
      </c>
      <c r="F146" s="220" t="s">
        <v>162</v>
      </c>
      <c r="G146" s="221" t="s">
        <v>163</v>
      </c>
      <c r="H146" s="222">
        <v>720</v>
      </c>
      <c r="I146" s="223"/>
      <c r="J146" s="224">
        <f>ROUND(I146*H146,2)</f>
        <v>0</v>
      </c>
      <c r="K146" s="220" t="s">
        <v>1</v>
      </c>
      <c r="L146" s="44"/>
      <c r="M146" s="225" t="s">
        <v>1</v>
      </c>
      <c r="N146" s="226" t="s">
        <v>41</v>
      </c>
      <c r="O146" s="91"/>
      <c r="P146" s="227">
        <f>O146*H146</f>
        <v>0</v>
      </c>
      <c r="Q146" s="227">
        <v>3.2634E-05</v>
      </c>
      <c r="R146" s="227">
        <f>Q146*H146</f>
        <v>0.02349648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128</v>
      </c>
      <c r="AT146" s="229" t="s">
        <v>123</v>
      </c>
      <c r="AU146" s="229" t="s">
        <v>85</v>
      </c>
      <c r="AY146" s="17" t="s">
        <v>121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81</v>
      </c>
      <c r="BK146" s="230">
        <f>ROUND(I146*H146,2)</f>
        <v>0</v>
      </c>
      <c r="BL146" s="17" t="s">
        <v>128</v>
      </c>
      <c r="BM146" s="229" t="s">
        <v>164</v>
      </c>
    </row>
    <row r="147" s="13" customFormat="1">
      <c r="A147" s="13"/>
      <c r="B147" s="231"/>
      <c r="C147" s="232"/>
      <c r="D147" s="233" t="s">
        <v>130</v>
      </c>
      <c r="E147" s="234" t="s">
        <v>1</v>
      </c>
      <c r="F147" s="235" t="s">
        <v>165</v>
      </c>
      <c r="G147" s="232"/>
      <c r="H147" s="236">
        <v>720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130</v>
      </c>
      <c r="AU147" s="242" t="s">
        <v>85</v>
      </c>
      <c r="AV147" s="13" t="s">
        <v>85</v>
      </c>
      <c r="AW147" s="13" t="s">
        <v>32</v>
      </c>
      <c r="AX147" s="13" t="s">
        <v>81</v>
      </c>
      <c r="AY147" s="242" t="s">
        <v>121</v>
      </c>
    </row>
    <row r="148" s="2" customFormat="1" ht="37.8" customHeight="1">
      <c r="A148" s="38"/>
      <c r="B148" s="39"/>
      <c r="C148" s="218" t="s">
        <v>166</v>
      </c>
      <c r="D148" s="218" t="s">
        <v>123</v>
      </c>
      <c r="E148" s="219" t="s">
        <v>167</v>
      </c>
      <c r="F148" s="220" t="s">
        <v>168</v>
      </c>
      <c r="G148" s="221" t="s">
        <v>169</v>
      </c>
      <c r="H148" s="222">
        <v>30</v>
      </c>
      <c r="I148" s="223"/>
      <c r="J148" s="224">
        <f>ROUND(I148*H148,2)</f>
        <v>0</v>
      </c>
      <c r="K148" s="220" t="s">
        <v>127</v>
      </c>
      <c r="L148" s="44"/>
      <c r="M148" s="225" t="s">
        <v>1</v>
      </c>
      <c r="N148" s="226" t="s">
        <v>41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128</v>
      </c>
      <c r="AT148" s="229" t="s">
        <v>123</v>
      </c>
      <c r="AU148" s="229" t="s">
        <v>85</v>
      </c>
      <c r="AY148" s="17" t="s">
        <v>121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81</v>
      </c>
      <c r="BK148" s="230">
        <f>ROUND(I148*H148,2)</f>
        <v>0</v>
      </c>
      <c r="BL148" s="17" t="s">
        <v>128</v>
      </c>
      <c r="BM148" s="229" t="s">
        <v>170</v>
      </c>
    </row>
    <row r="149" s="13" customFormat="1">
      <c r="A149" s="13"/>
      <c r="B149" s="231"/>
      <c r="C149" s="232"/>
      <c r="D149" s="233" t="s">
        <v>130</v>
      </c>
      <c r="E149" s="234" t="s">
        <v>1</v>
      </c>
      <c r="F149" s="235" t="s">
        <v>171</v>
      </c>
      <c r="G149" s="232"/>
      <c r="H149" s="236">
        <v>30</v>
      </c>
      <c r="I149" s="237"/>
      <c r="J149" s="232"/>
      <c r="K149" s="232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130</v>
      </c>
      <c r="AU149" s="242" t="s">
        <v>85</v>
      </c>
      <c r="AV149" s="13" t="s">
        <v>85</v>
      </c>
      <c r="AW149" s="13" t="s">
        <v>32</v>
      </c>
      <c r="AX149" s="13" t="s">
        <v>81</v>
      </c>
      <c r="AY149" s="242" t="s">
        <v>121</v>
      </c>
    </row>
    <row r="150" s="2" customFormat="1" ht="44.25" customHeight="1">
      <c r="A150" s="38"/>
      <c r="B150" s="39"/>
      <c r="C150" s="218" t="s">
        <v>172</v>
      </c>
      <c r="D150" s="218" t="s">
        <v>123</v>
      </c>
      <c r="E150" s="219" t="s">
        <v>173</v>
      </c>
      <c r="F150" s="220" t="s">
        <v>174</v>
      </c>
      <c r="G150" s="221" t="s">
        <v>175</v>
      </c>
      <c r="H150" s="222">
        <v>1.52</v>
      </c>
      <c r="I150" s="223"/>
      <c r="J150" s="224">
        <f>ROUND(I150*H150,2)</f>
        <v>0</v>
      </c>
      <c r="K150" s="220" t="s">
        <v>127</v>
      </c>
      <c r="L150" s="44"/>
      <c r="M150" s="225" t="s">
        <v>1</v>
      </c>
      <c r="N150" s="226" t="s">
        <v>41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128</v>
      </c>
      <c r="AT150" s="229" t="s">
        <v>123</v>
      </c>
      <c r="AU150" s="229" t="s">
        <v>85</v>
      </c>
      <c r="AY150" s="17" t="s">
        <v>121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81</v>
      </c>
      <c r="BK150" s="230">
        <f>ROUND(I150*H150,2)</f>
        <v>0</v>
      </c>
      <c r="BL150" s="17" t="s">
        <v>128</v>
      </c>
      <c r="BM150" s="229" t="s">
        <v>176</v>
      </c>
    </row>
    <row r="151" s="13" customFormat="1">
      <c r="A151" s="13"/>
      <c r="B151" s="231"/>
      <c r="C151" s="232"/>
      <c r="D151" s="233" t="s">
        <v>130</v>
      </c>
      <c r="E151" s="234" t="s">
        <v>1</v>
      </c>
      <c r="F151" s="235" t="s">
        <v>177</v>
      </c>
      <c r="G151" s="232"/>
      <c r="H151" s="236">
        <v>3.04</v>
      </c>
      <c r="I151" s="237"/>
      <c r="J151" s="232"/>
      <c r="K151" s="232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130</v>
      </c>
      <c r="AU151" s="242" t="s">
        <v>85</v>
      </c>
      <c r="AV151" s="13" t="s">
        <v>85</v>
      </c>
      <c r="AW151" s="13" t="s">
        <v>32</v>
      </c>
      <c r="AX151" s="13" t="s">
        <v>76</v>
      </c>
      <c r="AY151" s="242" t="s">
        <v>121</v>
      </c>
    </row>
    <row r="152" s="13" customFormat="1">
      <c r="A152" s="13"/>
      <c r="B152" s="231"/>
      <c r="C152" s="232"/>
      <c r="D152" s="233" t="s">
        <v>130</v>
      </c>
      <c r="E152" s="234" t="s">
        <v>1</v>
      </c>
      <c r="F152" s="235" t="s">
        <v>178</v>
      </c>
      <c r="G152" s="232"/>
      <c r="H152" s="236">
        <v>1.52</v>
      </c>
      <c r="I152" s="237"/>
      <c r="J152" s="232"/>
      <c r="K152" s="232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130</v>
      </c>
      <c r="AU152" s="242" t="s">
        <v>85</v>
      </c>
      <c r="AV152" s="13" t="s">
        <v>85</v>
      </c>
      <c r="AW152" s="13" t="s">
        <v>32</v>
      </c>
      <c r="AX152" s="13" t="s">
        <v>81</v>
      </c>
      <c r="AY152" s="242" t="s">
        <v>121</v>
      </c>
    </row>
    <row r="153" s="2" customFormat="1" ht="44.25" customHeight="1">
      <c r="A153" s="38"/>
      <c r="B153" s="39"/>
      <c r="C153" s="218" t="s">
        <v>179</v>
      </c>
      <c r="D153" s="218" t="s">
        <v>123</v>
      </c>
      <c r="E153" s="219" t="s">
        <v>180</v>
      </c>
      <c r="F153" s="220" t="s">
        <v>181</v>
      </c>
      <c r="G153" s="221" t="s">
        <v>175</v>
      </c>
      <c r="H153" s="222">
        <v>1.52</v>
      </c>
      <c r="I153" s="223"/>
      <c r="J153" s="224">
        <f>ROUND(I153*H153,2)</f>
        <v>0</v>
      </c>
      <c r="K153" s="220" t="s">
        <v>127</v>
      </c>
      <c r="L153" s="44"/>
      <c r="M153" s="225" t="s">
        <v>1</v>
      </c>
      <c r="N153" s="226" t="s">
        <v>41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128</v>
      </c>
      <c r="AT153" s="229" t="s">
        <v>123</v>
      </c>
      <c r="AU153" s="229" t="s">
        <v>85</v>
      </c>
      <c r="AY153" s="17" t="s">
        <v>121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81</v>
      </c>
      <c r="BK153" s="230">
        <f>ROUND(I153*H153,2)</f>
        <v>0</v>
      </c>
      <c r="BL153" s="17" t="s">
        <v>128</v>
      </c>
      <c r="BM153" s="229" t="s">
        <v>182</v>
      </c>
    </row>
    <row r="154" s="2" customFormat="1" ht="37.8" customHeight="1">
      <c r="A154" s="38"/>
      <c r="B154" s="39"/>
      <c r="C154" s="218" t="s">
        <v>183</v>
      </c>
      <c r="D154" s="218" t="s">
        <v>123</v>
      </c>
      <c r="E154" s="219" t="s">
        <v>184</v>
      </c>
      <c r="F154" s="220" t="s">
        <v>185</v>
      </c>
      <c r="G154" s="221" t="s">
        <v>126</v>
      </c>
      <c r="H154" s="222">
        <v>9.5999999999999996</v>
      </c>
      <c r="I154" s="223"/>
      <c r="J154" s="224">
        <f>ROUND(I154*H154,2)</f>
        <v>0</v>
      </c>
      <c r="K154" s="220" t="s">
        <v>127</v>
      </c>
      <c r="L154" s="44"/>
      <c r="M154" s="225" t="s">
        <v>1</v>
      </c>
      <c r="N154" s="226" t="s">
        <v>41</v>
      </c>
      <c r="O154" s="91"/>
      <c r="P154" s="227">
        <f>O154*H154</f>
        <v>0</v>
      </c>
      <c r="Q154" s="227">
        <v>0.00084000000000000003</v>
      </c>
      <c r="R154" s="227">
        <f>Q154*H154</f>
        <v>0.008064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128</v>
      </c>
      <c r="AT154" s="229" t="s">
        <v>123</v>
      </c>
      <c r="AU154" s="229" t="s">
        <v>85</v>
      </c>
      <c r="AY154" s="17" t="s">
        <v>121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81</v>
      </c>
      <c r="BK154" s="230">
        <f>ROUND(I154*H154,2)</f>
        <v>0</v>
      </c>
      <c r="BL154" s="17" t="s">
        <v>128</v>
      </c>
      <c r="BM154" s="229" t="s">
        <v>186</v>
      </c>
    </row>
    <row r="155" s="13" customFormat="1">
      <c r="A155" s="13"/>
      <c r="B155" s="231"/>
      <c r="C155" s="232"/>
      <c r="D155" s="233" t="s">
        <v>130</v>
      </c>
      <c r="E155" s="234" t="s">
        <v>1</v>
      </c>
      <c r="F155" s="235" t="s">
        <v>187</v>
      </c>
      <c r="G155" s="232"/>
      <c r="H155" s="236">
        <v>9.5999999999999996</v>
      </c>
      <c r="I155" s="237"/>
      <c r="J155" s="232"/>
      <c r="K155" s="232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130</v>
      </c>
      <c r="AU155" s="242" t="s">
        <v>85</v>
      </c>
      <c r="AV155" s="13" t="s">
        <v>85</v>
      </c>
      <c r="AW155" s="13" t="s">
        <v>32</v>
      </c>
      <c r="AX155" s="13" t="s">
        <v>81</v>
      </c>
      <c r="AY155" s="242" t="s">
        <v>121</v>
      </c>
    </row>
    <row r="156" s="2" customFormat="1" ht="44.25" customHeight="1">
      <c r="A156" s="38"/>
      <c r="B156" s="39"/>
      <c r="C156" s="218" t="s">
        <v>8</v>
      </c>
      <c r="D156" s="218" t="s">
        <v>123</v>
      </c>
      <c r="E156" s="219" t="s">
        <v>188</v>
      </c>
      <c r="F156" s="220" t="s">
        <v>189</v>
      </c>
      <c r="G156" s="221" t="s">
        <v>126</v>
      </c>
      <c r="H156" s="222">
        <v>9.5999999999999996</v>
      </c>
      <c r="I156" s="223"/>
      <c r="J156" s="224">
        <f>ROUND(I156*H156,2)</f>
        <v>0</v>
      </c>
      <c r="K156" s="220" t="s">
        <v>127</v>
      </c>
      <c r="L156" s="44"/>
      <c r="M156" s="225" t="s">
        <v>1</v>
      </c>
      <c r="N156" s="226" t="s">
        <v>41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128</v>
      </c>
      <c r="AT156" s="229" t="s">
        <v>123</v>
      </c>
      <c r="AU156" s="229" t="s">
        <v>85</v>
      </c>
      <c r="AY156" s="17" t="s">
        <v>121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81</v>
      </c>
      <c r="BK156" s="230">
        <f>ROUND(I156*H156,2)</f>
        <v>0</v>
      </c>
      <c r="BL156" s="17" t="s">
        <v>128</v>
      </c>
      <c r="BM156" s="229" t="s">
        <v>190</v>
      </c>
    </row>
    <row r="157" s="2" customFormat="1" ht="62.7" customHeight="1">
      <c r="A157" s="38"/>
      <c r="B157" s="39"/>
      <c r="C157" s="218" t="s">
        <v>191</v>
      </c>
      <c r="D157" s="218" t="s">
        <v>123</v>
      </c>
      <c r="E157" s="219" t="s">
        <v>192</v>
      </c>
      <c r="F157" s="220" t="s">
        <v>193</v>
      </c>
      <c r="G157" s="221" t="s">
        <v>175</v>
      </c>
      <c r="H157" s="222">
        <v>1.52</v>
      </c>
      <c r="I157" s="223"/>
      <c r="J157" s="224">
        <f>ROUND(I157*H157,2)</f>
        <v>0</v>
      </c>
      <c r="K157" s="220" t="s">
        <v>127</v>
      </c>
      <c r="L157" s="44"/>
      <c r="M157" s="225" t="s">
        <v>1</v>
      </c>
      <c r="N157" s="226" t="s">
        <v>41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128</v>
      </c>
      <c r="AT157" s="229" t="s">
        <v>123</v>
      </c>
      <c r="AU157" s="229" t="s">
        <v>85</v>
      </c>
      <c r="AY157" s="17" t="s">
        <v>121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81</v>
      </c>
      <c r="BK157" s="230">
        <f>ROUND(I157*H157,2)</f>
        <v>0</v>
      </c>
      <c r="BL157" s="17" t="s">
        <v>128</v>
      </c>
      <c r="BM157" s="229" t="s">
        <v>194</v>
      </c>
    </row>
    <row r="158" s="2" customFormat="1" ht="62.7" customHeight="1">
      <c r="A158" s="38"/>
      <c r="B158" s="39"/>
      <c r="C158" s="218" t="s">
        <v>195</v>
      </c>
      <c r="D158" s="218" t="s">
        <v>123</v>
      </c>
      <c r="E158" s="219" t="s">
        <v>196</v>
      </c>
      <c r="F158" s="220" t="s">
        <v>197</v>
      </c>
      <c r="G158" s="221" t="s">
        <v>175</v>
      </c>
      <c r="H158" s="222">
        <v>1.52</v>
      </c>
      <c r="I158" s="223"/>
      <c r="J158" s="224">
        <f>ROUND(I158*H158,2)</f>
        <v>0</v>
      </c>
      <c r="K158" s="220" t="s">
        <v>127</v>
      </c>
      <c r="L158" s="44"/>
      <c r="M158" s="225" t="s">
        <v>1</v>
      </c>
      <c r="N158" s="226" t="s">
        <v>41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128</v>
      </c>
      <c r="AT158" s="229" t="s">
        <v>123</v>
      </c>
      <c r="AU158" s="229" t="s">
        <v>85</v>
      </c>
      <c r="AY158" s="17" t="s">
        <v>121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81</v>
      </c>
      <c r="BK158" s="230">
        <f>ROUND(I158*H158,2)</f>
        <v>0</v>
      </c>
      <c r="BL158" s="17" t="s">
        <v>128</v>
      </c>
      <c r="BM158" s="229" t="s">
        <v>198</v>
      </c>
    </row>
    <row r="159" s="2" customFormat="1" ht="44.25" customHeight="1">
      <c r="A159" s="38"/>
      <c r="B159" s="39"/>
      <c r="C159" s="218" t="s">
        <v>199</v>
      </c>
      <c r="D159" s="254" t="s">
        <v>123</v>
      </c>
      <c r="E159" s="219" t="s">
        <v>200</v>
      </c>
      <c r="F159" s="220" t="s">
        <v>201</v>
      </c>
      <c r="G159" s="221" t="s">
        <v>202</v>
      </c>
      <c r="H159" s="222">
        <v>5.4720000000000004</v>
      </c>
      <c r="I159" s="223"/>
      <c r="J159" s="224">
        <f>ROUND(I159*H159,2)</f>
        <v>0</v>
      </c>
      <c r="K159" s="220" t="s">
        <v>203</v>
      </c>
      <c r="L159" s="44"/>
      <c r="M159" s="225" t="s">
        <v>1</v>
      </c>
      <c r="N159" s="226" t="s">
        <v>41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128</v>
      </c>
      <c r="AT159" s="229" t="s">
        <v>123</v>
      </c>
      <c r="AU159" s="229" t="s">
        <v>85</v>
      </c>
      <c r="AY159" s="17" t="s">
        <v>121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81</v>
      </c>
      <c r="BK159" s="230">
        <f>ROUND(I159*H159,2)</f>
        <v>0</v>
      </c>
      <c r="BL159" s="17" t="s">
        <v>128</v>
      </c>
      <c r="BM159" s="229" t="s">
        <v>204</v>
      </c>
    </row>
    <row r="160" s="13" customFormat="1">
      <c r="A160" s="13"/>
      <c r="B160" s="231"/>
      <c r="C160" s="232"/>
      <c r="D160" s="233" t="s">
        <v>130</v>
      </c>
      <c r="E160" s="234" t="s">
        <v>1</v>
      </c>
      <c r="F160" s="235" t="s">
        <v>205</v>
      </c>
      <c r="G160" s="232"/>
      <c r="H160" s="236">
        <v>5.4720000000000004</v>
      </c>
      <c r="I160" s="237"/>
      <c r="J160" s="232"/>
      <c r="K160" s="232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130</v>
      </c>
      <c r="AU160" s="242" t="s">
        <v>85</v>
      </c>
      <c r="AV160" s="13" t="s">
        <v>85</v>
      </c>
      <c r="AW160" s="13" t="s">
        <v>32</v>
      </c>
      <c r="AX160" s="13" t="s">
        <v>81</v>
      </c>
      <c r="AY160" s="242" t="s">
        <v>121</v>
      </c>
    </row>
    <row r="161" s="2" customFormat="1" ht="37.8" customHeight="1">
      <c r="A161" s="38"/>
      <c r="B161" s="39"/>
      <c r="C161" s="218" t="s">
        <v>206</v>
      </c>
      <c r="D161" s="218" t="s">
        <v>123</v>
      </c>
      <c r="E161" s="219" t="s">
        <v>207</v>
      </c>
      <c r="F161" s="220" t="s">
        <v>208</v>
      </c>
      <c r="G161" s="221" t="s">
        <v>175</v>
      </c>
      <c r="H161" s="222">
        <v>3.04</v>
      </c>
      <c r="I161" s="223"/>
      <c r="J161" s="224">
        <f>ROUND(I161*H161,2)</f>
        <v>0</v>
      </c>
      <c r="K161" s="220" t="s">
        <v>127</v>
      </c>
      <c r="L161" s="44"/>
      <c r="M161" s="225" t="s">
        <v>1</v>
      </c>
      <c r="N161" s="226" t="s">
        <v>41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128</v>
      </c>
      <c r="AT161" s="229" t="s">
        <v>123</v>
      </c>
      <c r="AU161" s="229" t="s">
        <v>85</v>
      </c>
      <c r="AY161" s="17" t="s">
        <v>121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81</v>
      </c>
      <c r="BK161" s="230">
        <f>ROUND(I161*H161,2)</f>
        <v>0</v>
      </c>
      <c r="BL161" s="17" t="s">
        <v>128</v>
      </c>
      <c r="BM161" s="229" t="s">
        <v>209</v>
      </c>
    </row>
    <row r="162" s="13" customFormat="1">
      <c r="A162" s="13"/>
      <c r="B162" s="231"/>
      <c r="C162" s="232"/>
      <c r="D162" s="233" t="s">
        <v>130</v>
      </c>
      <c r="E162" s="234" t="s">
        <v>1</v>
      </c>
      <c r="F162" s="235" t="s">
        <v>210</v>
      </c>
      <c r="G162" s="232"/>
      <c r="H162" s="236">
        <v>3.04</v>
      </c>
      <c r="I162" s="237"/>
      <c r="J162" s="232"/>
      <c r="K162" s="232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130</v>
      </c>
      <c r="AU162" s="242" t="s">
        <v>85</v>
      </c>
      <c r="AV162" s="13" t="s">
        <v>85</v>
      </c>
      <c r="AW162" s="13" t="s">
        <v>32</v>
      </c>
      <c r="AX162" s="13" t="s">
        <v>81</v>
      </c>
      <c r="AY162" s="242" t="s">
        <v>121</v>
      </c>
    </row>
    <row r="163" s="2" customFormat="1" ht="44.25" customHeight="1">
      <c r="A163" s="38"/>
      <c r="B163" s="39"/>
      <c r="C163" s="218" t="s">
        <v>211</v>
      </c>
      <c r="D163" s="218" t="s">
        <v>123</v>
      </c>
      <c r="E163" s="219" t="s">
        <v>212</v>
      </c>
      <c r="F163" s="220" t="s">
        <v>213</v>
      </c>
      <c r="G163" s="221" t="s">
        <v>175</v>
      </c>
      <c r="H163" s="222">
        <v>3.04</v>
      </c>
      <c r="I163" s="223"/>
      <c r="J163" s="224">
        <f>ROUND(I163*H163,2)</f>
        <v>0</v>
      </c>
      <c r="K163" s="220" t="s">
        <v>127</v>
      </c>
      <c r="L163" s="44"/>
      <c r="M163" s="225" t="s">
        <v>1</v>
      </c>
      <c r="N163" s="226" t="s">
        <v>41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128</v>
      </c>
      <c r="AT163" s="229" t="s">
        <v>123</v>
      </c>
      <c r="AU163" s="229" t="s">
        <v>85</v>
      </c>
      <c r="AY163" s="17" t="s">
        <v>121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81</v>
      </c>
      <c r="BK163" s="230">
        <f>ROUND(I163*H163,2)</f>
        <v>0</v>
      </c>
      <c r="BL163" s="17" t="s">
        <v>128</v>
      </c>
      <c r="BM163" s="229" t="s">
        <v>214</v>
      </c>
    </row>
    <row r="164" s="13" customFormat="1">
      <c r="A164" s="13"/>
      <c r="B164" s="231"/>
      <c r="C164" s="232"/>
      <c r="D164" s="233" t="s">
        <v>130</v>
      </c>
      <c r="E164" s="234" t="s">
        <v>1</v>
      </c>
      <c r="F164" s="235" t="s">
        <v>210</v>
      </c>
      <c r="G164" s="232"/>
      <c r="H164" s="236">
        <v>3.04</v>
      </c>
      <c r="I164" s="237"/>
      <c r="J164" s="232"/>
      <c r="K164" s="232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130</v>
      </c>
      <c r="AU164" s="242" t="s">
        <v>85</v>
      </c>
      <c r="AV164" s="13" t="s">
        <v>85</v>
      </c>
      <c r="AW164" s="13" t="s">
        <v>32</v>
      </c>
      <c r="AX164" s="13" t="s">
        <v>81</v>
      </c>
      <c r="AY164" s="242" t="s">
        <v>121</v>
      </c>
    </row>
    <row r="165" s="2" customFormat="1" ht="16.5" customHeight="1">
      <c r="A165" s="38"/>
      <c r="B165" s="39"/>
      <c r="C165" s="255" t="s">
        <v>215</v>
      </c>
      <c r="D165" s="255" t="s">
        <v>216</v>
      </c>
      <c r="E165" s="256" t="s">
        <v>217</v>
      </c>
      <c r="F165" s="257" t="s">
        <v>218</v>
      </c>
      <c r="G165" s="258" t="s">
        <v>202</v>
      </c>
      <c r="H165" s="259">
        <v>5.4720000000000004</v>
      </c>
      <c r="I165" s="260"/>
      <c r="J165" s="261">
        <f>ROUND(I165*H165,2)</f>
        <v>0</v>
      </c>
      <c r="K165" s="257" t="s">
        <v>127</v>
      </c>
      <c r="L165" s="262"/>
      <c r="M165" s="263" t="s">
        <v>1</v>
      </c>
      <c r="N165" s="264" t="s">
        <v>41</v>
      </c>
      <c r="O165" s="91"/>
      <c r="P165" s="227">
        <f>O165*H165</f>
        <v>0</v>
      </c>
      <c r="Q165" s="227">
        <v>1</v>
      </c>
      <c r="R165" s="227">
        <f>Q165*H165</f>
        <v>5.4720000000000004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166</v>
      </c>
      <c r="AT165" s="229" t="s">
        <v>216</v>
      </c>
      <c r="AU165" s="229" t="s">
        <v>85</v>
      </c>
      <c r="AY165" s="17" t="s">
        <v>121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81</v>
      </c>
      <c r="BK165" s="230">
        <f>ROUND(I165*H165,2)</f>
        <v>0</v>
      </c>
      <c r="BL165" s="17" t="s">
        <v>128</v>
      </c>
      <c r="BM165" s="229" t="s">
        <v>219</v>
      </c>
    </row>
    <row r="166" s="13" customFormat="1">
      <c r="A166" s="13"/>
      <c r="B166" s="231"/>
      <c r="C166" s="232"/>
      <c r="D166" s="233" t="s">
        <v>130</v>
      </c>
      <c r="E166" s="234" t="s">
        <v>1</v>
      </c>
      <c r="F166" s="235" t="s">
        <v>205</v>
      </c>
      <c r="G166" s="232"/>
      <c r="H166" s="236">
        <v>5.4720000000000004</v>
      </c>
      <c r="I166" s="237"/>
      <c r="J166" s="232"/>
      <c r="K166" s="232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130</v>
      </c>
      <c r="AU166" s="242" t="s">
        <v>85</v>
      </c>
      <c r="AV166" s="13" t="s">
        <v>85</v>
      </c>
      <c r="AW166" s="13" t="s">
        <v>32</v>
      </c>
      <c r="AX166" s="13" t="s">
        <v>81</v>
      </c>
      <c r="AY166" s="242" t="s">
        <v>121</v>
      </c>
    </row>
    <row r="167" s="12" customFormat="1" ht="22.8" customHeight="1">
      <c r="A167" s="12"/>
      <c r="B167" s="202"/>
      <c r="C167" s="203"/>
      <c r="D167" s="204" t="s">
        <v>75</v>
      </c>
      <c r="E167" s="216" t="s">
        <v>138</v>
      </c>
      <c r="F167" s="216" t="s">
        <v>220</v>
      </c>
      <c r="G167" s="203"/>
      <c r="H167" s="203"/>
      <c r="I167" s="206"/>
      <c r="J167" s="217">
        <f>BK167</f>
        <v>0</v>
      </c>
      <c r="K167" s="203"/>
      <c r="L167" s="208"/>
      <c r="M167" s="209"/>
      <c r="N167" s="210"/>
      <c r="O167" s="210"/>
      <c r="P167" s="211">
        <f>SUM(P168:P171)</f>
        <v>0</v>
      </c>
      <c r="Q167" s="210"/>
      <c r="R167" s="211">
        <f>SUM(R168:R171)</f>
        <v>0</v>
      </c>
      <c r="S167" s="210"/>
      <c r="T167" s="212">
        <f>SUM(T168:T171)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3" t="s">
        <v>81</v>
      </c>
      <c r="AT167" s="214" t="s">
        <v>75</v>
      </c>
      <c r="AU167" s="214" t="s">
        <v>81</v>
      </c>
      <c r="AY167" s="213" t="s">
        <v>121</v>
      </c>
      <c r="BK167" s="215">
        <f>SUM(BK168:BK171)</f>
        <v>0</v>
      </c>
    </row>
    <row r="168" s="2" customFormat="1" ht="16.5" customHeight="1">
      <c r="A168" s="38"/>
      <c r="B168" s="39"/>
      <c r="C168" s="218" t="s">
        <v>221</v>
      </c>
      <c r="D168" s="218" t="s">
        <v>123</v>
      </c>
      <c r="E168" s="219" t="s">
        <v>222</v>
      </c>
      <c r="F168" s="220" t="s">
        <v>223</v>
      </c>
      <c r="G168" s="221" t="s">
        <v>157</v>
      </c>
      <c r="H168" s="222">
        <v>392.19999999999999</v>
      </c>
      <c r="I168" s="223"/>
      <c r="J168" s="224">
        <f>ROUND(I168*H168,2)</f>
        <v>0</v>
      </c>
      <c r="K168" s="220" t="s">
        <v>1</v>
      </c>
      <c r="L168" s="44"/>
      <c r="M168" s="225" t="s">
        <v>1</v>
      </c>
      <c r="N168" s="226" t="s">
        <v>41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128</v>
      </c>
      <c r="AT168" s="229" t="s">
        <v>123</v>
      </c>
      <c r="AU168" s="229" t="s">
        <v>85</v>
      </c>
      <c r="AY168" s="17" t="s">
        <v>121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81</v>
      </c>
      <c r="BK168" s="230">
        <f>ROUND(I168*H168,2)</f>
        <v>0</v>
      </c>
      <c r="BL168" s="17" t="s">
        <v>128</v>
      </c>
      <c r="BM168" s="229" t="s">
        <v>224</v>
      </c>
    </row>
    <row r="169" s="13" customFormat="1">
      <c r="A169" s="13"/>
      <c r="B169" s="231"/>
      <c r="C169" s="232"/>
      <c r="D169" s="233" t="s">
        <v>130</v>
      </c>
      <c r="E169" s="234" t="s">
        <v>1</v>
      </c>
      <c r="F169" s="235" t="s">
        <v>159</v>
      </c>
      <c r="G169" s="232"/>
      <c r="H169" s="236">
        <v>392.19999999999999</v>
      </c>
      <c r="I169" s="237"/>
      <c r="J169" s="232"/>
      <c r="K169" s="232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130</v>
      </c>
      <c r="AU169" s="242" t="s">
        <v>85</v>
      </c>
      <c r="AV169" s="13" t="s">
        <v>85</v>
      </c>
      <c r="AW169" s="13" t="s">
        <v>32</v>
      </c>
      <c r="AX169" s="13" t="s">
        <v>81</v>
      </c>
      <c r="AY169" s="242" t="s">
        <v>121</v>
      </c>
    </row>
    <row r="170" s="2" customFormat="1" ht="24.15" customHeight="1">
      <c r="A170" s="38"/>
      <c r="B170" s="39"/>
      <c r="C170" s="218" t="s">
        <v>225</v>
      </c>
      <c r="D170" s="218" t="s">
        <v>123</v>
      </c>
      <c r="E170" s="219" t="s">
        <v>226</v>
      </c>
      <c r="F170" s="220" t="s">
        <v>227</v>
      </c>
      <c r="G170" s="221" t="s">
        <v>157</v>
      </c>
      <c r="H170" s="222">
        <v>784.39999999999998</v>
      </c>
      <c r="I170" s="223"/>
      <c r="J170" s="224">
        <f>ROUND(I170*H170,2)</f>
        <v>0</v>
      </c>
      <c r="K170" s="220" t="s">
        <v>127</v>
      </c>
      <c r="L170" s="44"/>
      <c r="M170" s="225" t="s">
        <v>1</v>
      </c>
      <c r="N170" s="226" t="s">
        <v>41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128</v>
      </c>
      <c r="AT170" s="229" t="s">
        <v>123</v>
      </c>
      <c r="AU170" s="229" t="s">
        <v>85</v>
      </c>
      <c r="AY170" s="17" t="s">
        <v>121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81</v>
      </c>
      <c r="BK170" s="230">
        <f>ROUND(I170*H170,2)</f>
        <v>0</v>
      </c>
      <c r="BL170" s="17" t="s">
        <v>128</v>
      </c>
      <c r="BM170" s="229" t="s">
        <v>228</v>
      </c>
    </row>
    <row r="171" s="13" customFormat="1">
      <c r="A171" s="13"/>
      <c r="B171" s="231"/>
      <c r="C171" s="232"/>
      <c r="D171" s="233" t="s">
        <v>130</v>
      </c>
      <c r="E171" s="234" t="s">
        <v>1</v>
      </c>
      <c r="F171" s="235" t="s">
        <v>229</v>
      </c>
      <c r="G171" s="232"/>
      <c r="H171" s="236">
        <v>784.39999999999998</v>
      </c>
      <c r="I171" s="237"/>
      <c r="J171" s="232"/>
      <c r="K171" s="232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130</v>
      </c>
      <c r="AU171" s="242" t="s">
        <v>85</v>
      </c>
      <c r="AV171" s="13" t="s">
        <v>85</v>
      </c>
      <c r="AW171" s="13" t="s">
        <v>32</v>
      </c>
      <c r="AX171" s="13" t="s">
        <v>81</v>
      </c>
      <c r="AY171" s="242" t="s">
        <v>121</v>
      </c>
    </row>
    <row r="172" s="12" customFormat="1" ht="22.8" customHeight="1">
      <c r="A172" s="12"/>
      <c r="B172" s="202"/>
      <c r="C172" s="203"/>
      <c r="D172" s="204" t="s">
        <v>75</v>
      </c>
      <c r="E172" s="216" t="s">
        <v>128</v>
      </c>
      <c r="F172" s="216" t="s">
        <v>230</v>
      </c>
      <c r="G172" s="203"/>
      <c r="H172" s="203"/>
      <c r="I172" s="206"/>
      <c r="J172" s="217">
        <f>BK172</f>
        <v>0</v>
      </c>
      <c r="K172" s="203"/>
      <c r="L172" s="208"/>
      <c r="M172" s="209"/>
      <c r="N172" s="210"/>
      <c r="O172" s="210"/>
      <c r="P172" s="211">
        <f>SUM(P173:P174)</f>
        <v>0</v>
      </c>
      <c r="Q172" s="210"/>
      <c r="R172" s="211">
        <f>SUM(R173:R174)</f>
        <v>1.6610160000000001</v>
      </c>
      <c r="S172" s="210"/>
      <c r="T172" s="212">
        <f>SUM(T173:T174)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3" t="s">
        <v>81</v>
      </c>
      <c r="AT172" s="214" t="s">
        <v>75</v>
      </c>
      <c r="AU172" s="214" t="s">
        <v>81</v>
      </c>
      <c r="AY172" s="213" t="s">
        <v>121</v>
      </c>
      <c r="BK172" s="215">
        <f>SUM(BK173:BK174)</f>
        <v>0</v>
      </c>
    </row>
    <row r="173" s="2" customFormat="1" ht="24.15" customHeight="1">
      <c r="A173" s="38"/>
      <c r="B173" s="39"/>
      <c r="C173" s="218" t="s">
        <v>7</v>
      </c>
      <c r="D173" s="218" t="s">
        <v>123</v>
      </c>
      <c r="E173" s="219" t="s">
        <v>231</v>
      </c>
      <c r="F173" s="220" t="s">
        <v>232</v>
      </c>
      <c r="G173" s="221" t="s">
        <v>233</v>
      </c>
      <c r="H173" s="222">
        <v>12</v>
      </c>
      <c r="I173" s="223"/>
      <c r="J173" s="224">
        <f>ROUND(I173*H173,2)</f>
        <v>0</v>
      </c>
      <c r="K173" s="220" t="s">
        <v>127</v>
      </c>
      <c r="L173" s="44"/>
      <c r="M173" s="225" t="s">
        <v>1</v>
      </c>
      <c r="N173" s="226" t="s">
        <v>41</v>
      </c>
      <c r="O173" s="91"/>
      <c r="P173" s="227">
        <f>O173*H173</f>
        <v>0</v>
      </c>
      <c r="Q173" s="227">
        <v>0.087417999999999996</v>
      </c>
      <c r="R173" s="227">
        <f>Q173*H173</f>
        <v>1.049016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128</v>
      </c>
      <c r="AT173" s="229" t="s">
        <v>123</v>
      </c>
      <c r="AU173" s="229" t="s">
        <v>85</v>
      </c>
      <c r="AY173" s="17" t="s">
        <v>121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81</v>
      </c>
      <c r="BK173" s="230">
        <f>ROUND(I173*H173,2)</f>
        <v>0</v>
      </c>
      <c r="BL173" s="17" t="s">
        <v>128</v>
      </c>
      <c r="BM173" s="229" t="s">
        <v>234</v>
      </c>
    </row>
    <row r="174" s="2" customFormat="1" ht="24.15" customHeight="1">
      <c r="A174" s="38"/>
      <c r="B174" s="39"/>
      <c r="C174" s="255" t="s">
        <v>235</v>
      </c>
      <c r="D174" s="255" t="s">
        <v>216</v>
      </c>
      <c r="E174" s="256" t="s">
        <v>236</v>
      </c>
      <c r="F174" s="257" t="s">
        <v>237</v>
      </c>
      <c r="G174" s="258" t="s">
        <v>233</v>
      </c>
      <c r="H174" s="259">
        <v>12</v>
      </c>
      <c r="I174" s="260"/>
      <c r="J174" s="261">
        <f>ROUND(I174*H174,2)</f>
        <v>0</v>
      </c>
      <c r="K174" s="257" t="s">
        <v>127</v>
      </c>
      <c r="L174" s="262"/>
      <c r="M174" s="263" t="s">
        <v>1</v>
      </c>
      <c r="N174" s="264" t="s">
        <v>41</v>
      </c>
      <c r="O174" s="91"/>
      <c r="P174" s="227">
        <f>O174*H174</f>
        <v>0</v>
      </c>
      <c r="Q174" s="227">
        <v>0.050999999999999997</v>
      </c>
      <c r="R174" s="227">
        <f>Q174*H174</f>
        <v>0.61199999999999999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166</v>
      </c>
      <c r="AT174" s="229" t="s">
        <v>216</v>
      </c>
      <c r="AU174" s="229" t="s">
        <v>85</v>
      </c>
      <c r="AY174" s="17" t="s">
        <v>121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81</v>
      </c>
      <c r="BK174" s="230">
        <f>ROUND(I174*H174,2)</f>
        <v>0</v>
      </c>
      <c r="BL174" s="17" t="s">
        <v>128</v>
      </c>
      <c r="BM174" s="229" t="s">
        <v>238</v>
      </c>
    </row>
    <row r="175" s="12" customFormat="1" ht="22.8" customHeight="1">
      <c r="A175" s="12"/>
      <c r="B175" s="202"/>
      <c r="C175" s="203"/>
      <c r="D175" s="204" t="s">
        <v>75</v>
      </c>
      <c r="E175" s="216" t="s">
        <v>148</v>
      </c>
      <c r="F175" s="216" t="s">
        <v>239</v>
      </c>
      <c r="G175" s="203"/>
      <c r="H175" s="203"/>
      <c r="I175" s="206"/>
      <c r="J175" s="217">
        <f>BK175</f>
        <v>0</v>
      </c>
      <c r="K175" s="203"/>
      <c r="L175" s="208"/>
      <c r="M175" s="209"/>
      <c r="N175" s="210"/>
      <c r="O175" s="210"/>
      <c r="P175" s="211">
        <f>SUM(P176:P199)</f>
        <v>0</v>
      </c>
      <c r="Q175" s="210"/>
      <c r="R175" s="211">
        <f>SUM(R176:R199)</f>
        <v>0.26452799999999999</v>
      </c>
      <c r="S175" s="210"/>
      <c r="T175" s="212">
        <f>SUM(T176:T199)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3" t="s">
        <v>81</v>
      </c>
      <c r="AT175" s="214" t="s">
        <v>75</v>
      </c>
      <c r="AU175" s="214" t="s">
        <v>81</v>
      </c>
      <c r="AY175" s="213" t="s">
        <v>121</v>
      </c>
      <c r="BK175" s="215">
        <f>SUM(BK176:BK199)</f>
        <v>0</v>
      </c>
    </row>
    <row r="176" s="2" customFormat="1" ht="33" customHeight="1">
      <c r="A176" s="38"/>
      <c r="B176" s="39"/>
      <c r="C176" s="218" t="s">
        <v>240</v>
      </c>
      <c r="D176" s="218" t="s">
        <v>123</v>
      </c>
      <c r="E176" s="219" t="s">
        <v>241</v>
      </c>
      <c r="F176" s="220" t="s">
        <v>242</v>
      </c>
      <c r="G176" s="221" t="s">
        <v>126</v>
      </c>
      <c r="H176" s="222">
        <v>1.44</v>
      </c>
      <c r="I176" s="223"/>
      <c r="J176" s="224">
        <f>ROUND(I176*H176,2)</f>
        <v>0</v>
      </c>
      <c r="K176" s="220" t="s">
        <v>127</v>
      </c>
      <c r="L176" s="44"/>
      <c r="M176" s="225" t="s">
        <v>1</v>
      </c>
      <c r="N176" s="226" t="s">
        <v>41</v>
      </c>
      <c r="O176" s="91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128</v>
      </c>
      <c r="AT176" s="229" t="s">
        <v>123</v>
      </c>
      <c r="AU176" s="229" t="s">
        <v>85</v>
      </c>
      <c r="AY176" s="17" t="s">
        <v>121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81</v>
      </c>
      <c r="BK176" s="230">
        <f>ROUND(I176*H176,2)</f>
        <v>0</v>
      </c>
      <c r="BL176" s="17" t="s">
        <v>128</v>
      </c>
      <c r="BM176" s="229" t="s">
        <v>243</v>
      </c>
    </row>
    <row r="177" s="13" customFormat="1">
      <c r="A177" s="13"/>
      <c r="B177" s="231"/>
      <c r="C177" s="232"/>
      <c r="D177" s="233" t="s">
        <v>130</v>
      </c>
      <c r="E177" s="234" t="s">
        <v>1</v>
      </c>
      <c r="F177" s="235" t="s">
        <v>244</v>
      </c>
      <c r="G177" s="232"/>
      <c r="H177" s="236">
        <v>1.44</v>
      </c>
      <c r="I177" s="237"/>
      <c r="J177" s="232"/>
      <c r="K177" s="232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130</v>
      </c>
      <c r="AU177" s="242" t="s">
        <v>85</v>
      </c>
      <c r="AV177" s="13" t="s">
        <v>85</v>
      </c>
      <c r="AW177" s="13" t="s">
        <v>32</v>
      </c>
      <c r="AX177" s="13" t="s">
        <v>81</v>
      </c>
      <c r="AY177" s="242" t="s">
        <v>121</v>
      </c>
    </row>
    <row r="178" s="2" customFormat="1" ht="33" customHeight="1">
      <c r="A178" s="38"/>
      <c r="B178" s="39"/>
      <c r="C178" s="218" t="s">
        <v>245</v>
      </c>
      <c r="D178" s="218" t="s">
        <v>123</v>
      </c>
      <c r="E178" s="219" t="s">
        <v>246</v>
      </c>
      <c r="F178" s="220" t="s">
        <v>247</v>
      </c>
      <c r="G178" s="221" t="s">
        <v>126</v>
      </c>
      <c r="H178" s="222">
        <v>4</v>
      </c>
      <c r="I178" s="223"/>
      <c r="J178" s="224">
        <f>ROUND(I178*H178,2)</f>
        <v>0</v>
      </c>
      <c r="K178" s="220" t="s">
        <v>127</v>
      </c>
      <c r="L178" s="44"/>
      <c r="M178" s="225" t="s">
        <v>1</v>
      </c>
      <c r="N178" s="226" t="s">
        <v>41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128</v>
      </c>
      <c r="AT178" s="229" t="s">
        <v>123</v>
      </c>
      <c r="AU178" s="229" t="s">
        <v>85</v>
      </c>
      <c r="AY178" s="17" t="s">
        <v>121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81</v>
      </c>
      <c r="BK178" s="230">
        <f>ROUND(I178*H178,2)</f>
        <v>0</v>
      </c>
      <c r="BL178" s="17" t="s">
        <v>128</v>
      </c>
      <c r="BM178" s="229" t="s">
        <v>248</v>
      </c>
    </row>
    <row r="179" s="13" customFormat="1">
      <c r="A179" s="13"/>
      <c r="B179" s="231"/>
      <c r="C179" s="232"/>
      <c r="D179" s="233" t="s">
        <v>130</v>
      </c>
      <c r="E179" s="234" t="s">
        <v>1</v>
      </c>
      <c r="F179" s="235" t="s">
        <v>249</v>
      </c>
      <c r="G179" s="232"/>
      <c r="H179" s="236">
        <v>4</v>
      </c>
      <c r="I179" s="237"/>
      <c r="J179" s="232"/>
      <c r="K179" s="232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130</v>
      </c>
      <c r="AU179" s="242" t="s">
        <v>85</v>
      </c>
      <c r="AV179" s="13" t="s">
        <v>85</v>
      </c>
      <c r="AW179" s="13" t="s">
        <v>32</v>
      </c>
      <c r="AX179" s="13" t="s">
        <v>81</v>
      </c>
      <c r="AY179" s="242" t="s">
        <v>121</v>
      </c>
    </row>
    <row r="180" s="2" customFormat="1" ht="49.05" customHeight="1">
      <c r="A180" s="38"/>
      <c r="B180" s="39"/>
      <c r="C180" s="218" t="s">
        <v>250</v>
      </c>
      <c r="D180" s="218" t="s">
        <v>123</v>
      </c>
      <c r="E180" s="219" t="s">
        <v>251</v>
      </c>
      <c r="F180" s="220" t="s">
        <v>252</v>
      </c>
      <c r="G180" s="221" t="s">
        <v>126</v>
      </c>
      <c r="H180" s="222">
        <v>15.76</v>
      </c>
      <c r="I180" s="223"/>
      <c r="J180" s="224">
        <f>ROUND(I180*H180,2)</f>
        <v>0</v>
      </c>
      <c r="K180" s="220" t="s">
        <v>127</v>
      </c>
      <c r="L180" s="44"/>
      <c r="M180" s="225" t="s">
        <v>1</v>
      </c>
      <c r="N180" s="226" t="s">
        <v>41</v>
      </c>
      <c r="O180" s="91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128</v>
      </c>
      <c r="AT180" s="229" t="s">
        <v>123</v>
      </c>
      <c r="AU180" s="229" t="s">
        <v>85</v>
      </c>
      <c r="AY180" s="17" t="s">
        <v>121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81</v>
      </c>
      <c r="BK180" s="230">
        <f>ROUND(I180*H180,2)</f>
        <v>0</v>
      </c>
      <c r="BL180" s="17" t="s">
        <v>128</v>
      </c>
      <c r="BM180" s="229" t="s">
        <v>253</v>
      </c>
    </row>
    <row r="181" s="13" customFormat="1">
      <c r="A181" s="13"/>
      <c r="B181" s="231"/>
      <c r="C181" s="232"/>
      <c r="D181" s="233" t="s">
        <v>130</v>
      </c>
      <c r="E181" s="234" t="s">
        <v>1</v>
      </c>
      <c r="F181" s="235" t="s">
        <v>153</v>
      </c>
      <c r="G181" s="232"/>
      <c r="H181" s="236">
        <v>5.7599999999999998</v>
      </c>
      <c r="I181" s="237"/>
      <c r="J181" s="232"/>
      <c r="K181" s="232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130</v>
      </c>
      <c r="AU181" s="242" t="s">
        <v>85</v>
      </c>
      <c r="AV181" s="13" t="s">
        <v>85</v>
      </c>
      <c r="AW181" s="13" t="s">
        <v>32</v>
      </c>
      <c r="AX181" s="13" t="s">
        <v>76</v>
      </c>
      <c r="AY181" s="242" t="s">
        <v>121</v>
      </c>
    </row>
    <row r="182" s="13" customFormat="1">
      <c r="A182" s="13"/>
      <c r="B182" s="231"/>
      <c r="C182" s="232"/>
      <c r="D182" s="233" t="s">
        <v>130</v>
      </c>
      <c r="E182" s="234" t="s">
        <v>1</v>
      </c>
      <c r="F182" s="235" t="s">
        <v>146</v>
      </c>
      <c r="G182" s="232"/>
      <c r="H182" s="236">
        <v>10</v>
      </c>
      <c r="I182" s="237"/>
      <c r="J182" s="232"/>
      <c r="K182" s="232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130</v>
      </c>
      <c r="AU182" s="242" t="s">
        <v>85</v>
      </c>
      <c r="AV182" s="13" t="s">
        <v>85</v>
      </c>
      <c r="AW182" s="13" t="s">
        <v>32</v>
      </c>
      <c r="AX182" s="13" t="s">
        <v>76</v>
      </c>
      <c r="AY182" s="242" t="s">
        <v>121</v>
      </c>
    </row>
    <row r="183" s="14" customFormat="1">
      <c r="A183" s="14"/>
      <c r="B183" s="243"/>
      <c r="C183" s="244"/>
      <c r="D183" s="233" t="s">
        <v>130</v>
      </c>
      <c r="E183" s="245" t="s">
        <v>1</v>
      </c>
      <c r="F183" s="246" t="s">
        <v>137</v>
      </c>
      <c r="G183" s="244"/>
      <c r="H183" s="247">
        <v>15.76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3" t="s">
        <v>130</v>
      </c>
      <c r="AU183" s="253" t="s">
        <v>85</v>
      </c>
      <c r="AV183" s="14" t="s">
        <v>128</v>
      </c>
      <c r="AW183" s="14" t="s">
        <v>32</v>
      </c>
      <c r="AX183" s="14" t="s">
        <v>81</v>
      </c>
      <c r="AY183" s="253" t="s">
        <v>121</v>
      </c>
    </row>
    <row r="184" s="2" customFormat="1" ht="37.8" customHeight="1">
      <c r="A184" s="38"/>
      <c r="B184" s="39"/>
      <c r="C184" s="218" t="s">
        <v>254</v>
      </c>
      <c r="D184" s="218" t="s">
        <v>123</v>
      </c>
      <c r="E184" s="219" t="s">
        <v>255</v>
      </c>
      <c r="F184" s="220" t="s">
        <v>256</v>
      </c>
      <c r="G184" s="221" t="s">
        <v>126</v>
      </c>
      <c r="H184" s="222">
        <v>4.8399999999999999</v>
      </c>
      <c r="I184" s="223"/>
      <c r="J184" s="224">
        <f>ROUND(I184*H184,2)</f>
        <v>0</v>
      </c>
      <c r="K184" s="220" t="s">
        <v>127</v>
      </c>
      <c r="L184" s="44"/>
      <c r="M184" s="225" t="s">
        <v>1</v>
      </c>
      <c r="N184" s="226" t="s">
        <v>41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128</v>
      </c>
      <c r="AT184" s="229" t="s">
        <v>123</v>
      </c>
      <c r="AU184" s="229" t="s">
        <v>85</v>
      </c>
      <c r="AY184" s="17" t="s">
        <v>121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81</v>
      </c>
      <c r="BK184" s="230">
        <f>ROUND(I184*H184,2)</f>
        <v>0</v>
      </c>
      <c r="BL184" s="17" t="s">
        <v>128</v>
      </c>
      <c r="BM184" s="229" t="s">
        <v>257</v>
      </c>
    </row>
    <row r="185" s="13" customFormat="1">
      <c r="A185" s="13"/>
      <c r="B185" s="231"/>
      <c r="C185" s="232"/>
      <c r="D185" s="233" t="s">
        <v>130</v>
      </c>
      <c r="E185" s="234" t="s">
        <v>1</v>
      </c>
      <c r="F185" s="235" t="s">
        <v>258</v>
      </c>
      <c r="G185" s="232"/>
      <c r="H185" s="236">
        <v>4.8399999999999999</v>
      </c>
      <c r="I185" s="237"/>
      <c r="J185" s="232"/>
      <c r="K185" s="232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130</v>
      </c>
      <c r="AU185" s="242" t="s">
        <v>85</v>
      </c>
      <c r="AV185" s="13" t="s">
        <v>85</v>
      </c>
      <c r="AW185" s="13" t="s">
        <v>32</v>
      </c>
      <c r="AX185" s="13" t="s">
        <v>81</v>
      </c>
      <c r="AY185" s="242" t="s">
        <v>121</v>
      </c>
    </row>
    <row r="186" s="2" customFormat="1" ht="24.15" customHeight="1">
      <c r="A186" s="38"/>
      <c r="B186" s="39"/>
      <c r="C186" s="218" t="s">
        <v>259</v>
      </c>
      <c r="D186" s="218" t="s">
        <v>123</v>
      </c>
      <c r="E186" s="219" t="s">
        <v>260</v>
      </c>
      <c r="F186" s="220" t="s">
        <v>261</v>
      </c>
      <c r="G186" s="221" t="s">
        <v>126</v>
      </c>
      <c r="H186" s="222">
        <v>15.76</v>
      </c>
      <c r="I186" s="223"/>
      <c r="J186" s="224">
        <f>ROUND(I186*H186,2)</f>
        <v>0</v>
      </c>
      <c r="K186" s="220" t="s">
        <v>127</v>
      </c>
      <c r="L186" s="44"/>
      <c r="M186" s="225" t="s">
        <v>1</v>
      </c>
      <c r="N186" s="226" t="s">
        <v>41</v>
      </c>
      <c r="O186" s="91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128</v>
      </c>
      <c r="AT186" s="229" t="s">
        <v>123</v>
      </c>
      <c r="AU186" s="229" t="s">
        <v>85</v>
      </c>
      <c r="AY186" s="17" t="s">
        <v>121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81</v>
      </c>
      <c r="BK186" s="230">
        <f>ROUND(I186*H186,2)</f>
        <v>0</v>
      </c>
      <c r="BL186" s="17" t="s">
        <v>128</v>
      </c>
      <c r="BM186" s="229" t="s">
        <v>262</v>
      </c>
    </row>
    <row r="187" s="13" customFormat="1">
      <c r="A187" s="13"/>
      <c r="B187" s="231"/>
      <c r="C187" s="232"/>
      <c r="D187" s="233" t="s">
        <v>130</v>
      </c>
      <c r="E187" s="234" t="s">
        <v>1</v>
      </c>
      <c r="F187" s="235" t="s">
        <v>153</v>
      </c>
      <c r="G187" s="232"/>
      <c r="H187" s="236">
        <v>5.7599999999999998</v>
      </c>
      <c r="I187" s="237"/>
      <c r="J187" s="232"/>
      <c r="K187" s="232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130</v>
      </c>
      <c r="AU187" s="242" t="s">
        <v>85</v>
      </c>
      <c r="AV187" s="13" t="s">
        <v>85</v>
      </c>
      <c r="AW187" s="13" t="s">
        <v>32</v>
      </c>
      <c r="AX187" s="13" t="s">
        <v>76</v>
      </c>
      <c r="AY187" s="242" t="s">
        <v>121</v>
      </c>
    </row>
    <row r="188" s="13" customFormat="1">
      <c r="A188" s="13"/>
      <c r="B188" s="231"/>
      <c r="C188" s="232"/>
      <c r="D188" s="233" t="s">
        <v>130</v>
      </c>
      <c r="E188" s="234" t="s">
        <v>1</v>
      </c>
      <c r="F188" s="235" t="s">
        <v>152</v>
      </c>
      <c r="G188" s="232"/>
      <c r="H188" s="236">
        <v>10</v>
      </c>
      <c r="I188" s="237"/>
      <c r="J188" s="232"/>
      <c r="K188" s="232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130</v>
      </c>
      <c r="AU188" s="242" t="s">
        <v>85</v>
      </c>
      <c r="AV188" s="13" t="s">
        <v>85</v>
      </c>
      <c r="AW188" s="13" t="s">
        <v>32</v>
      </c>
      <c r="AX188" s="13" t="s">
        <v>76</v>
      </c>
      <c r="AY188" s="242" t="s">
        <v>121</v>
      </c>
    </row>
    <row r="189" s="14" customFormat="1">
      <c r="A189" s="14"/>
      <c r="B189" s="243"/>
      <c r="C189" s="244"/>
      <c r="D189" s="233" t="s">
        <v>130</v>
      </c>
      <c r="E189" s="245" t="s">
        <v>1</v>
      </c>
      <c r="F189" s="246" t="s">
        <v>137</v>
      </c>
      <c r="G189" s="244"/>
      <c r="H189" s="247">
        <v>15.76</v>
      </c>
      <c r="I189" s="248"/>
      <c r="J189" s="244"/>
      <c r="K189" s="244"/>
      <c r="L189" s="249"/>
      <c r="M189" s="250"/>
      <c r="N189" s="251"/>
      <c r="O189" s="251"/>
      <c r="P189" s="251"/>
      <c r="Q189" s="251"/>
      <c r="R189" s="251"/>
      <c r="S189" s="251"/>
      <c r="T189" s="25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3" t="s">
        <v>130</v>
      </c>
      <c r="AU189" s="253" t="s">
        <v>85</v>
      </c>
      <c r="AV189" s="14" t="s">
        <v>128</v>
      </c>
      <c r="AW189" s="14" t="s">
        <v>32</v>
      </c>
      <c r="AX189" s="14" t="s">
        <v>81</v>
      </c>
      <c r="AY189" s="253" t="s">
        <v>121</v>
      </c>
    </row>
    <row r="190" s="2" customFormat="1" ht="24.15" customHeight="1">
      <c r="A190" s="38"/>
      <c r="B190" s="39"/>
      <c r="C190" s="218" t="s">
        <v>263</v>
      </c>
      <c r="D190" s="218" t="s">
        <v>123</v>
      </c>
      <c r="E190" s="219" t="s">
        <v>264</v>
      </c>
      <c r="F190" s="220" t="s">
        <v>265</v>
      </c>
      <c r="G190" s="221" t="s">
        <v>126</v>
      </c>
      <c r="H190" s="222">
        <v>16.760000000000002</v>
      </c>
      <c r="I190" s="223"/>
      <c r="J190" s="224">
        <f>ROUND(I190*H190,2)</f>
        <v>0</v>
      </c>
      <c r="K190" s="220" t="s">
        <v>127</v>
      </c>
      <c r="L190" s="44"/>
      <c r="M190" s="225" t="s">
        <v>1</v>
      </c>
      <c r="N190" s="226" t="s">
        <v>41</v>
      </c>
      <c r="O190" s="91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128</v>
      </c>
      <c r="AT190" s="229" t="s">
        <v>123</v>
      </c>
      <c r="AU190" s="229" t="s">
        <v>85</v>
      </c>
      <c r="AY190" s="17" t="s">
        <v>121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81</v>
      </c>
      <c r="BK190" s="230">
        <f>ROUND(I190*H190,2)</f>
        <v>0</v>
      </c>
      <c r="BL190" s="17" t="s">
        <v>128</v>
      </c>
      <c r="BM190" s="229" t="s">
        <v>266</v>
      </c>
    </row>
    <row r="191" s="13" customFormat="1">
      <c r="A191" s="13"/>
      <c r="B191" s="231"/>
      <c r="C191" s="232"/>
      <c r="D191" s="233" t="s">
        <v>130</v>
      </c>
      <c r="E191" s="234" t="s">
        <v>1</v>
      </c>
      <c r="F191" s="235" t="s">
        <v>267</v>
      </c>
      <c r="G191" s="232"/>
      <c r="H191" s="236">
        <v>10</v>
      </c>
      <c r="I191" s="237"/>
      <c r="J191" s="232"/>
      <c r="K191" s="232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130</v>
      </c>
      <c r="AU191" s="242" t="s">
        <v>85</v>
      </c>
      <c r="AV191" s="13" t="s">
        <v>85</v>
      </c>
      <c r="AW191" s="13" t="s">
        <v>32</v>
      </c>
      <c r="AX191" s="13" t="s">
        <v>76</v>
      </c>
      <c r="AY191" s="242" t="s">
        <v>121</v>
      </c>
    </row>
    <row r="192" s="13" customFormat="1">
      <c r="A192" s="13"/>
      <c r="B192" s="231"/>
      <c r="C192" s="232"/>
      <c r="D192" s="233" t="s">
        <v>130</v>
      </c>
      <c r="E192" s="234" t="s">
        <v>1</v>
      </c>
      <c r="F192" s="235" t="s">
        <v>268</v>
      </c>
      <c r="G192" s="232"/>
      <c r="H192" s="236">
        <v>6.7599999999999998</v>
      </c>
      <c r="I192" s="237"/>
      <c r="J192" s="232"/>
      <c r="K192" s="232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130</v>
      </c>
      <c r="AU192" s="242" t="s">
        <v>85</v>
      </c>
      <c r="AV192" s="13" t="s">
        <v>85</v>
      </c>
      <c r="AW192" s="13" t="s">
        <v>32</v>
      </c>
      <c r="AX192" s="13" t="s">
        <v>76</v>
      </c>
      <c r="AY192" s="242" t="s">
        <v>121</v>
      </c>
    </row>
    <row r="193" s="14" customFormat="1">
      <c r="A193" s="14"/>
      <c r="B193" s="243"/>
      <c r="C193" s="244"/>
      <c r="D193" s="233" t="s">
        <v>130</v>
      </c>
      <c r="E193" s="245" t="s">
        <v>1</v>
      </c>
      <c r="F193" s="246" t="s">
        <v>137</v>
      </c>
      <c r="G193" s="244"/>
      <c r="H193" s="247">
        <v>16.760000000000002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130</v>
      </c>
      <c r="AU193" s="253" t="s">
        <v>85</v>
      </c>
      <c r="AV193" s="14" t="s">
        <v>128</v>
      </c>
      <c r="AW193" s="14" t="s">
        <v>32</v>
      </c>
      <c r="AX193" s="14" t="s">
        <v>81</v>
      </c>
      <c r="AY193" s="253" t="s">
        <v>121</v>
      </c>
    </row>
    <row r="194" s="2" customFormat="1" ht="44.25" customHeight="1">
      <c r="A194" s="38"/>
      <c r="B194" s="39"/>
      <c r="C194" s="218" t="s">
        <v>269</v>
      </c>
      <c r="D194" s="218" t="s">
        <v>123</v>
      </c>
      <c r="E194" s="219" t="s">
        <v>270</v>
      </c>
      <c r="F194" s="220" t="s">
        <v>271</v>
      </c>
      <c r="G194" s="221" t="s">
        <v>126</v>
      </c>
      <c r="H194" s="222">
        <v>16.760000000000002</v>
      </c>
      <c r="I194" s="223"/>
      <c r="J194" s="224">
        <f>ROUND(I194*H194,2)</f>
        <v>0</v>
      </c>
      <c r="K194" s="220" t="s">
        <v>127</v>
      </c>
      <c r="L194" s="44"/>
      <c r="M194" s="225" t="s">
        <v>1</v>
      </c>
      <c r="N194" s="226" t="s">
        <v>41</v>
      </c>
      <c r="O194" s="91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128</v>
      </c>
      <c r="AT194" s="229" t="s">
        <v>123</v>
      </c>
      <c r="AU194" s="229" t="s">
        <v>85</v>
      </c>
      <c r="AY194" s="17" t="s">
        <v>121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81</v>
      </c>
      <c r="BK194" s="230">
        <f>ROUND(I194*H194,2)</f>
        <v>0</v>
      </c>
      <c r="BL194" s="17" t="s">
        <v>128</v>
      </c>
      <c r="BM194" s="229" t="s">
        <v>272</v>
      </c>
    </row>
    <row r="195" s="13" customFormat="1">
      <c r="A195" s="13"/>
      <c r="B195" s="231"/>
      <c r="C195" s="232"/>
      <c r="D195" s="233" t="s">
        <v>130</v>
      </c>
      <c r="E195" s="234" t="s">
        <v>1</v>
      </c>
      <c r="F195" s="235" t="s">
        <v>268</v>
      </c>
      <c r="G195" s="232"/>
      <c r="H195" s="236">
        <v>6.7599999999999998</v>
      </c>
      <c r="I195" s="237"/>
      <c r="J195" s="232"/>
      <c r="K195" s="232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130</v>
      </c>
      <c r="AU195" s="242" t="s">
        <v>85</v>
      </c>
      <c r="AV195" s="13" t="s">
        <v>85</v>
      </c>
      <c r="AW195" s="13" t="s">
        <v>32</v>
      </c>
      <c r="AX195" s="13" t="s">
        <v>76</v>
      </c>
      <c r="AY195" s="242" t="s">
        <v>121</v>
      </c>
    </row>
    <row r="196" s="13" customFormat="1">
      <c r="A196" s="13"/>
      <c r="B196" s="231"/>
      <c r="C196" s="232"/>
      <c r="D196" s="233" t="s">
        <v>130</v>
      </c>
      <c r="E196" s="234" t="s">
        <v>1</v>
      </c>
      <c r="F196" s="235" t="s">
        <v>152</v>
      </c>
      <c r="G196" s="232"/>
      <c r="H196" s="236">
        <v>10</v>
      </c>
      <c r="I196" s="237"/>
      <c r="J196" s="232"/>
      <c r="K196" s="232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130</v>
      </c>
      <c r="AU196" s="242" t="s">
        <v>85</v>
      </c>
      <c r="AV196" s="13" t="s">
        <v>85</v>
      </c>
      <c r="AW196" s="13" t="s">
        <v>32</v>
      </c>
      <c r="AX196" s="13" t="s">
        <v>76</v>
      </c>
      <c r="AY196" s="242" t="s">
        <v>121</v>
      </c>
    </row>
    <row r="197" s="14" customFormat="1">
      <c r="A197" s="14"/>
      <c r="B197" s="243"/>
      <c r="C197" s="244"/>
      <c r="D197" s="233" t="s">
        <v>130</v>
      </c>
      <c r="E197" s="245" t="s">
        <v>1</v>
      </c>
      <c r="F197" s="246" t="s">
        <v>137</v>
      </c>
      <c r="G197" s="244"/>
      <c r="H197" s="247">
        <v>16.760000000000002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130</v>
      </c>
      <c r="AU197" s="253" t="s">
        <v>85</v>
      </c>
      <c r="AV197" s="14" t="s">
        <v>128</v>
      </c>
      <c r="AW197" s="14" t="s">
        <v>32</v>
      </c>
      <c r="AX197" s="14" t="s">
        <v>81</v>
      </c>
      <c r="AY197" s="253" t="s">
        <v>121</v>
      </c>
    </row>
    <row r="198" s="2" customFormat="1" ht="55.5" customHeight="1">
      <c r="A198" s="38"/>
      <c r="B198" s="39"/>
      <c r="C198" s="218" t="s">
        <v>171</v>
      </c>
      <c r="D198" s="218" t="s">
        <v>123</v>
      </c>
      <c r="E198" s="219" t="s">
        <v>273</v>
      </c>
      <c r="F198" s="220" t="s">
        <v>274</v>
      </c>
      <c r="G198" s="221" t="s">
        <v>126</v>
      </c>
      <c r="H198" s="222">
        <v>1.44</v>
      </c>
      <c r="I198" s="223"/>
      <c r="J198" s="224">
        <f>ROUND(I198*H198,2)</f>
        <v>0</v>
      </c>
      <c r="K198" s="220" t="s">
        <v>127</v>
      </c>
      <c r="L198" s="44"/>
      <c r="M198" s="225" t="s">
        <v>1</v>
      </c>
      <c r="N198" s="226" t="s">
        <v>41</v>
      </c>
      <c r="O198" s="91"/>
      <c r="P198" s="227">
        <f>O198*H198</f>
        <v>0</v>
      </c>
      <c r="Q198" s="227">
        <v>0.1837</v>
      </c>
      <c r="R198" s="227">
        <f>Q198*H198</f>
        <v>0.26452799999999999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128</v>
      </c>
      <c r="AT198" s="229" t="s">
        <v>123</v>
      </c>
      <c r="AU198" s="229" t="s">
        <v>85</v>
      </c>
      <c r="AY198" s="17" t="s">
        <v>121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81</v>
      </c>
      <c r="BK198" s="230">
        <f>ROUND(I198*H198,2)</f>
        <v>0</v>
      </c>
      <c r="BL198" s="17" t="s">
        <v>128</v>
      </c>
      <c r="BM198" s="229" t="s">
        <v>275</v>
      </c>
    </row>
    <row r="199" s="13" customFormat="1">
      <c r="A199" s="13"/>
      <c r="B199" s="231"/>
      <c r="C199" s="232"/>
      <c r="D199" s="233" t="s">
        <v>130</v>
      </c>
      <c r="E199" s="234" t="s">
        <v>1</v>
      </c>
      <c r="F199" s="235" t="s">
        <v>276</v>
      </c>
      <c r="G199" s="232"/>
      <c r="H199" s="236">
        <v>1.44</v>
      </c>
      <c r="I199" s="237"/>
      <c r="J199" s="232"/>
      <c r="K199" s="232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130</v>
      </c>
      <c r="AU199" s="242" t="s">
        <v>85</v>
      </c>
      <c r="AV199" s="13" t="s">
        <v>85</v>
      </c>
      <c r="AW199" s="13" t="s">
        <v>32</v>
      </c>
      <c r="AX199" s="13" t="s">
        <v>81</v>
      </c>
      <c r="AY199" s="242" t="s">
        <v>121</v>
      </c>
    </row>
    <row r="200" s="12" customFormat="1" ht="22.8" customHeight="1">
      <c r="A200" s="12"/>
      <c r="B200" s="202"/>
      <c r="C200" s="203"/>
      <c r="D200" s="204" t="s">
        <v>75</v>
      </c>
      <c r="E200" s="216" t="s">
        <v>166</v>
      </c>
      <c r="F200" s="216" t="s">
        <v>277</v>
      </c>
      <c r="G200" s="203"/>
      <c r="H200" s="203"/>
      <c r="I200" s="206"/>
      <c r="J200" s="217">
        <f>BK200</f>
        <v>0</v>
      </c>
      <c r="K200" s="203"/>
      <c r="L200" s="208"/>
      <c r="M200" s="209"/>
      <c r="N200" s="210"/>
      <c r="O200" s="210"/>
      <c r="P200" s="211">
        <f>SUM(P201:P237)</f>
        <v>0</v>
      </c>
      <c r="Q200" s="210"/>
      <c r="R200" s="211">
        <f>SUM(R201:R237)</f>
        <v>15.241727600000001</v>
      </c>
      <c r="S200" s="210"/>
      <c r="T200" s="212">
        <f>SUM(T201:T237)</f>
        <v>3.8220800000000006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3" t="s">
        <v>81</v>
      </c>
      <c r="AT200" s="214" t="s">
        <v>75</v>
      </c>
      <c r="AU200" s="214" t="s">
        <v>81</v>
      </c>
      <c r="AY200" s="213" t="s">
        <v>121</v>
      </c>
      <c r="BK200" s="215">
        <f>SUM(BK201:BK237)</f>
        <v>0</v>
      </c>
    </row>
    <row r="201" s="2" customFormat="1" ht="33" customHeight="1">
      <c r="A201" s="38"/>
      <c r="B201" s="39"/>
      <c r="C201" s="218" t="s">
        <v>278</v>
      </c>
      <c r="D201" s="218" t="s">
        <v>123</v>
      </c>
      <c r="E201" s="219" t="s">
        <v>279</v>
      </c>
      <c r="F201" s="220" t="s">
        <v>280</v>
      </c>
      <c r="G201" s="221" t="s">
        <v>175</v>
      </c>
      <c r="H201" s="222">
        <v>0.80800000000000005</v>
      </c>
      <c r="I201" s="223"/>
      <c r="J201" s="224">
        <f>ROUND(I201*H201,2)</f>
        <v>0</v>
      </c>
      <c r="K201" s="220" t="s">
        <v>127</v>
      </c>
      <c r="L201" s="44"/>
      <c r="M201" s="225" t="s">
        <v>1</v>
      </c>
      <c r="N201" s="226" t="s">
        <v>41</v>
      </c>
      <c r="O201" s="91"/>
      <c r="P201" s="227">
        <f>O201*H201</f>
        <v>0</v>
      </c>
      <c r="Q201" s="227">
        <v>0</v>
      </c>
      <c r="R201" s="227">
        <f>Q201*H201</f>
        <v>0</v>
      </c>
      <c r="S201" s="227">
        <v>1.76</v>
      </c>
      <c r="T201" s="228">
        <f>S201*H201</f>
        <v>1.42208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128</v>
      </c>
      <c r="AT201" s="229" t="s">
        <v>123</v>
      </c>
      <c r="AU201" s="229" t="s">
        <v>85</v>
      </c>
      <c r="AY201" s="17" t="s">
        <v>121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81</v>
      </c>
      <c r="BK201" s="230">
        <f>ROUND(I201*H201,2)</f>
        <v>0</v>
      </c>
      <c r="BL201" s="17" t="s">
        <v>128</v>
      </c>
      <c r="BM201" s="229" t="s">
        <v>281</v>
      </c>
    </row>
    <row r="202" s="13" customFormat="1">
      <c r="A202" s="13"/>
      <c r="B202" s="231"/>
      <c r="C202" s="232"/>
      <c r="D202" s="233" t="s">
        <v>130</v>
      </c>
      <c r="E202" s="234" t="s">
        <v>1</v>
      </c>
      <c r="F202" s="235" t="s">
        <v>282</v>
      </c>
      <c r="G202" s="232"/>
      <c r="H202" s="236">
        <v>0.42999999999999999</v>
      </c>
      <c r="I202" s="237"/>
      <c r="J202" s="232"/>
      <c r="K202" s="232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130</v>
      </c>
      <c r="AU202" s="242" t="s">
        <v>85</v>
      </c>
      <c r="AV202" s="13" t="s">
        <v>85</v>
      </c>
      <c r="AW202" s="13" t="s">
        <v>32</v>
      </c>
      <c r="AX202" s="13" t="s">
        <v>76</v>
      </c>
      <c r="AY202" s="242" t="s">
        <v>121</v>
      </c>
    </row>
    <row r="203" s="13" customFormat="1">
      <c r="A203" s="13"/>
      <c r="B203" s="231"/>
      <c r="C203" s="232"/>
      <c r="D203" s="233" t="s">
        <v>130</v>
      </c>
      <c r="E203" s="234" t="s">
        <v>1</v>
      </c>
      <c r="F203" s="235" t="s">
        <v>283</v>
      </c>
      <c r="G203" s="232"/>
      <c r="H203" s="236">
        <v>0.378</v>
      </c>
      <c r="I203" s="237"/>
      <c r="J203" s="232"/>
      <c r="K203" s="232"/>
      <c r="L203" s="238"/>
      <c r="M203" s="239"/>
      <c r="N203" s="240"/>
      <c r="O203" s="240"/>
      <c r="P203" s="240"/>
      <c r="Q203" s="240"/>
      <c r="R203" s="240"/>
      <c r="S203" s="240"/>
      <c r="T203" s="24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2" t="s">
        <v>130</v>
      </c>
      <c r="AU203" s="242" t="s">
        <v>85</v>
      </c>
      <c r="AV203" s="13" t="s">
        <v>85</v>
      </c>
      <c r="AW203" s="13" t="s">
        <v>32</v>
      </c>
      <c r="AX203" s="13" t="s">
        <v>76</v>
      </c>
      <c r="AY203" s="242" t="s">
        <v>121</v>
      </c>
    </row>
    <row r="204" s="14" customFormat="1">
      <c r="A204" s="14"/>
      <c r="B204" s="243"/>
      <c r="C204" s="244"/>
      <c r="D204" s="233" t="s">
        <v>130</v>
      </c>
      <c r="E204" s="245" t="s">
        <v>1</v>
      </c>
      <c r="F204" s="246" t="s">
        <v>137</v>
      </c>
      <c r="G204" s="244"/>
      <c r="H204" s="247">
        <v>0.80800000000000005</v>
      </c>
      <c r="I204" s="248"/>
      <c r="J204" s="244"/>
      <c r="K204" s="244"/>
      <c r="L204" s="249"/>
      <c r="M204" s="250"/>
      <c r="N204" s="251"/>
      <c r="O204" s="251"/>
      <c r="P204" s="251"/>
      <c r="Q204" s="251"/>
      <c r="R204" s="251"/>
      <c r="S204" s="251"/>
      <c r="T204" s="25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3" t="s">
        <v>130</v>
      </c>
      <c r="AU204" s="253" t="s">
        <v>85</v>
      </c>
      <c r="AV204" s="14" t="s">
        <v>128</v>
      </c>
      <c r="AW204" s="14" t="s">
        <v>32</v>
      </c>
      <c r="AX204" s="14" t="s">
        <v>81</v>
      </c>
      <c r="AY204" s="253" t="s">
        <v>121</v>
      </c>
    </row>
    <row r="205" s="2" customFormat="1" ht="24.15" customHeight="1">
      <c r="A205" s="38"/>
      <c r="B205" s="39"/>
      <c r="C205" s="218" t="s">
        <v>284</v>
      </c>
      <c r="D205" s="218" t="s">
        <v>123</v>
      </c>
      <c r="E205" s="219" t="s">
        <v>285</v>
      </c>
      <c r="F205" s="220" t="s">
        <v>286</v>
      </c>
      <c r="G205" s="221" t="s">
        <v>287</v>
      </c>
      <c r="H205" s="222">
        <v>4</v>
      </c>
      <c r="I205" s="223"/>
      <c r="J205" s="224">
        <f>ROUND(I205*H205,2)</f>
        <v>0</v>
      </c>
      <c r="K205" s="220" t="s">
        <v>127</v>
      </c>
      <c r="L205" s="44"/>
      <c r="M205" s="225" t="s">
        <v>1</v>
      </c>
      <c r="N205" s="226" t="s">
        <v>41</v>
      </c>
      <c r="O205" s="91"/>
      <c r="P205" s="227">
        <f>O205*H205</f>
        <v>0</v>
      </c>
      <c r="Q205" s="227">
        <v>0.0003102</v>
      </c>
      <c r="R205" s="227">
        <f>Q205*H205</f>
        <v>0.0012408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128</v>
      </c>
      <c r="AT205" s="229" t="s">
        <v>123</v>
      </c>
      <c r="AU205" s="229" t="s">
        <v>85</v>
      </c>
      <c r="AY205" s="17" t="s">
        <v>121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81</v>
      </c>
      <c r="BK205" s="230">
        <f>ROUND(I205*H205,2)</f>
        <v>0</v>
      </c>
      <c r="BL205" s="17" t="s">
        <v>128</v>
      </c>
      <c r="BM205" s="229" t="s">
        <v>288</v>
      </c>
    </row>
    <row r="206" s="13" customFormat="1">
      <c r="A206" s="13"/>
      <c r="B206" s="231"/>
      <c r="C206" s="232"/>
      <c r="D206" s="233" t="s">
        <v>130</v>
      </c>
      <c r="E206" s="234" t="s">
        <v>1</v>
      </c>
      <c r="F206" s="235" t="s">
        <v>128</v>
      </c>
      <c r="G206" s="232"/>
      <c r="H206" s="236">
        <v>4</v>
      </c>
      <c r="I206" s="237"/>
      <c r="J206" s="232"/>
      <c r="K206" s="232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130</v>
      </c>
      <c r="AU206" s="242" t="s">
        <v>85</v>
      </c>
      <c r="AV206" s="13" t="s">
        <v>85</v>
      </c>
      <c r="AW206" s="13" t="s">
        <v>32</v>
      </c>
      <c r="AX206" s="13" t="s">
        <v>81</v>
      </c>
      <c r="AY206" s="242" t="s">
        <v>121</v>
      </c>
    </row>
    <row r="207" s="2" customFormat="1" ht="24.15" customHeight="1">
      <c r="A207" s="38"/>
      <c r="B207" s="39"/>
      <c r="C207" s="218" t="s">
        <v>289</v>
      </c>
      <c r="D207" s="218" t="s">
        <v>123</v>
      </c>
      <c r="E207" s="219" t="s">
        <v>290</v>
      </c>
      <c r="F207" s="220" t="s">
        <v>291</v>
      </c>
      <c r="G207" s="221" t="s">
        <v>287</v>
      </c>
      <c r="H207" s="222">
        <v>4</v>
      </c>
      <c r="I207" s="223"/>
      <c r="J207" s="224">
        <f>ROUND(I207*H207,2)</f>
        <v>0</v>
      </c>
      <c r="K207" s="220" t="s">
        <v>127</v>
      </c>
      <c r="L207" s="44"/>
      <c r="M207" s="225" t="s">
        <v>1</v>
      </c>
      <c r="N207" s="226" t="s">
        <v>41</v>
      </c>
      <c r="O207" s="91"/>
      <c r="P207" s="227">
        <f>O207*H207</f>
        <v>0</v>
      </c>
      <c r="Q207" s="227">
        <v>0.00024620000000000002</v>
      </c>
      <c r="R207" s="227">
        <f>Q207*H207</f>
        <v>0.00098480000000000008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128</v>
      </c>
      <c r="AT207" s="229" t="s">
        <v>123</v>
      </c>
      <c r="AU207" s="229" t="s">
        <v>85</v>
      </c>
      <c r="AY207" s="17" t="s">
        <v>121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81</v>
      </c>
      <c r="BK207" s="230">
        <f>ROUND(I207*H207,2)</f>
        <v>0</v>
      </c>
      <c r="BL207" s="17" t="s">
        <v>128</v>
      </c>
      <c r="BM207" s="229" t="s">
        <v>292</v>
      </c>
    </row>
    <row r="208" s="13" customFormat="1">
      <c r="A208" s="13"/>
      <c r="B208" s="231"/>
      <c r="C208" s="232"/>
      <c r="D208" s="233" t="s">
        <v>130</v>
      </c>
      <c r="E208" s="234" t="s">
        <v>1</v>
      </c>
      <c r="F208" s="235" t="s">
        <v>128</v>
      </c>
      <c r="G208" s="232"/>
      <c r="H208" s="236">
        <v>4</v>
      </c>
      <c r="I208" s="237"/>
      <c r="J208" s="232"/>
      <c r="K208" s="232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130</v>
      </c>
      <c r="AU208" s="242" t="s">
        <v>85</v>
      </c>
      <c r="AV208" s="13" t="s">
        <v>85</v>
      </c>
      <c r="AW208" s="13" t="s">
        <v>32</v>
      </c>
      <c r="AX208" s="13" t="s">
        <v>81</v>
      </c>
      <c r="AY208" s="242" t="s">
        <v>121</v>
      </c>
    </row>
    <row r="209" s="2" customFormat="1" ht="24.15" customHeight="1">
      <c r="A209" s="38"/>
      <c r="B209" s="39"/>
      <c r="C209" s="218" t="s">
        <v>293</v>
      </c>
      <c r="D209" s="218" t="s">
        <v>123</v>
      </c>
      <c r="E209" s="219" t="s">
        <v>294</v>
      </c>
      <c r="F209" s="220" t="s">
        <v>295</v>
      </c>
      <c r="G209" s="221" t="s">
        <v>287</v>
      </c>
      <c r="H209" s="222">
        <v>3</v>
      </c>
      <c r="I209" s="223"/>
      <c r="J209" s="224">
        <f>ROUND(I209*H209,2)</f>
        <v>0</v>
      </c>
      <c r="K209" s="220" t="s">
        <v>127</v>
      </c>
      <c r="L209" s="44"/>
      <c r="M209" s="225" t="s">
        <v>1</v>
      </c>
      <c r="N209" s="226" t="s">
        <v>41</v>
      </c>
      <c r="O209" s="91"/>
      <c r="P209" s="227">
        <f>O209*H209</f>
        <v>0</v>
      </c>
      <c r="Q209" s="227">
        <v>0.00042999999999999999</v>
      </c>
      <c r="R209" s="227">
        <f>Q209*H209</f>
        <v>0.0012899999999999999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128</v>
      </c>
      <c r="AT209" s="229" t="s">
        <v>123</v>
      </c>
      <c r="AU209" s="229" t="s">
        <v>85</v>
      </c>
      <c r="AY209" s="17" t="s">
        <v>121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81</v>
      </c>
      <c r="BK209" s="230">
        <f>ROUND(I209*H209,2)</f>
        <v>0</v>
      </c>
      <c r="BL209" s="17" t="s">
        <v>128</v>
      </c>
      <c r="BM209" s="229" t="s">
        <v>296</v>
      </c>
    </row>
    <row r="210" s="13" customFormat="1">
      <c r="A210" s="13"/>
      <c r="B210" s="231"/>
      <c r="C210" s="232"/>
      <c r="D210" s="233" t="s">
        <v>130</v>
      </c>
      <c r="E210" s="234" t="s">
        <v>1</v>
      </c>
      <c r="F210" s="235" t="s">
        <v>138</v>
      </c>
      <c r="G210" s="232"/>
      <c r="H210" s="236">
        <v>3</v>
      </c>
      <c r="I210" s="237"/>
      <c r="J210" s="232"/>
      <c r="K210" s="232"/>
      <c r="L210" s="238"/>
      <c r="M210" s="239"/>
      <c r="N210" s="240"/>
      <c r="O210" s="240"/>
      <c r="P210" s="240"/>
      <c r="Q210" s="240"/>
      <c r="R210" s="240"/>
      <c r="S210" s="240"/>
      <c r="T210" s="24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2" t="s">
        <v>130</v>
      </c>
      <c r="AU210" s="242" t="s">
        <v>85</v>
      </c>
      <c r="AV210" s="13" t="s">
        <v>85</v>
      </c>
      <c r="AW210" s="13" t="s">
        <v>32</v>
      </c>
      <c r="AX210" s="13" t="s">
        <v>81</v>
      </c>
      <c r="AY210" s="242" t="s">
        <v>121</v>
      </c>
    </row>
    <row r="211" s="2" customFormat="1" ht="24.15" customHeight="1">
      <c r="A211" s="38"/>
      <c r="B211" s="39"/>
      <c r="C211" s="218" t="s">
        <v>297</v>
      </c>
      <c r="D211" s="218" t="s">
        <v>123</v>
      </c>
      <c r="E211" s="219" t="s">
        <v>298</v>
      </c>
      <c r="F211" s="220" t="s">
        <v>299</v>
      </c>
      <c r="G211" s="221" t="s">
        <v>233</v>
      </c>
      <c r="H211" s="222">
        <v>1</v>
      </c>
      <c r="I211" s="223"/>
      <c r="J211" s="224">
        <f>ROUND(I211*H211,2)</f>
        <v>0</v>
      </c>
      <c r="K211" s="220" t="s">
        <v>127</v>
      </c>
      <c r="L211" s="44"/>
      <c r="M211" s="225" t="s">
        <v>1</v>
      </c>
      <c r="N211" s="226" t="s">
        <v>41</v>
      </c>
      <c r="O211" s="91"/>
      <c r="P211" s="227">
        <f>O211*H211</f>
        <v>0</v>
      </c>
      <c r="Q211" s="227">
        <v>0.012184</v>
      </c>
      <c r="R211" s="227">
        <f>Q211*H211</f>
        <v>0.012184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128</v>
      </c>
      <c r="AT211" s="229" t="s">
        <v>123</v>
      </c>
      <c r="AU211" s="229" t="s">
        <v>85</v>
      </c>
      <c r="AY211" s="17" t="s">
        <v>121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81</v>
      </c>
      <c r="BK211" s="230">
        <f>ROUND(I211*H211,2)</f>
        <v>0</v>
      </c>
      <c r="BL211" s="17" t="s">
        <v>128</v>
      </c>
      <c r="BM211" s="229" t="s">
        <v>300</v>
      </c>
    </row>
    <row r="212" s="2" customFormat="1" ht="24.15" customHeight="1">
      <c r="A212" s="38"/>
      <c r="B212" s="39"/>
      <c r="C212" s="255" t="s">
        <v>301</v>
      </c>
      <c r="D212" s="255" t="s">
        <v>216</v>
      </c>
      <c r="E212" s="256" t="s">
        <v>302</v>
      </c>
      <c r="F212" s="257" t="s">
        <v>303</v>
      </c>
      <c r="G212" s="258" t="s">
        <v>233</v>
      </c>
      <c r="H212" s="259">
        <v>1</v>
      </c>
      <c r="I212" s="260"/>
      <c r="J212" s="261">
        <f>ROUND(I212*H212,2)</f>
        <v>0</v>
      </c>
      <c r="K212" s="257" t="s">
        <v>127</v>
      </c>
      <c r="L212" s="262"/>
      <c r="M212" s="263" t="s">
        <v>1</v>
      </c>
      <c r="N212" s="264" t="s">
        <v>41</v>
      </c>
      <c r="O212" s="91"/>
      <c r="P212" s="227">
        <f>O212*H212</f>
        <v>0</v>
      </c>
      <c r="Q212" s="227">
        <v>0.54800000000000004</v>
      </c>
      <c r="R212" s="227">
        <f>Q212*H212</f>
        <v>0.54800000000000004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166</v>
      </c>
      <c r="AT212" s="229" t="s">
        <v>216</v>
      </c>
      <c r="AU212" s="229" t="s">
        <v>85</v>
      </c>
      <c r="AY212" s="17" t="s">
        <v>121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81</v>
      </c>
      <c r="BK212" s="230">
        <f>ROUND(I212*H212,2)</f>
        <v>0</v>
      </c>
      <c r="BL212" s="17" t="s">
        <v>128</v>
      </c>
      <c r="BM212" s="229" t="s">
        <v>304</v>
      </c>
    </row>
    <row r="213" s="2" customFormat="1" ht="24.15" customHeight="1">
      <c r="A213" s="38"/>
      <c r="B213" s="39"/>
      <c r="C213" s="255" t="s">
        <v>305</v>
      </c>
      <c r="D213" s="255" t="s">
        <v>216</v>
      </c>
      <c r="E213" s="256" t="s">
        <v>306</v>
      </c>
      <c r="F213" s="257" t="s">
        <v>307</v>
      </c>
      <c r="G213" s="258" t="s">
        <v>233</v>
      </c>
      <c r="H213" s="259">
        <v>1</v>
      </c>
      <c r="I213" s="260"/>
      <c r="J213" s="261">
        <f>ROUND(I213*H213,2)</f>
        <v>0</v>
      </c>
      <c r="K213" s="257" t="s">
        <v>127</v>
      </c>
      <c r="L213" s="262"/>
      <c r="M213" s="263" t="s">
        <v>1</v>
      </c>
      <c r="N213" s="264" t="s">
        <v>41</v>
      </c>
      <c r="O213" s="91"/>
      <c r="P213" s="227">
        <f>O213*H213</f>
        <v>0</v>
      </c>
      <c r="Q213" s="227">
        <v>0.002</v>
      </c>
      <c r="R213" s="227">
        <f>Q213*H213</f>
        <v>0.002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166</v>
      </c>
      <c r="AT213" s="229" t="s">
        <v>216</v>
      </c>
      <c r="AU213" s="229" t="s">
        <v>85</v>
      </c>
      <c r="AY213" s="17" t="s">
        <v>121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81</v>
      </c>
      <c r="BK213" s="230">
        <f>ROUND(I213*H213,2)</f>
        <v>0</v>
      </c>
      <c r="BL213" s="17" t="s">
        <v>128</v>
      </c>
      <c r="BM213" s="229" t="s">
        <v>308</v>
      </c>
    </row>
    <row r="214" s="2" customFormat="1" ht="37.8" customHeight="1">
      <c r="A214" s="38"/>
      <c r="B214" s="39"/>
      <c r="C214" s="218" t="s">
        <v>309</v>
      </c>
      <c r="D214" s="218" t="s">
        <v>123</v>
      </c>
      <c r="E214" s="219" t="s">
        <v>310</v>
      </c>
      <c r="F214" s="220" t="s">
        <v>311</v>
      </c>
      <c r="G214" s="221" t="s">
        <v>157</v>
      </c>
      <c r="H214" s="222">
        <v>164.30000000000001</v>
      </c>
      <c r="I214" s="223"/>
      <c r="J214" s="224">
        <f>ROUND(I214*H214,2)</f>
        <v>0</v>
      </c>
      <c r="K214" s="220" t="s">
        <v>127</v>
      </c>
      <c r="L214" s="44"/>
      <c r="M214" s="225" t="s">
        <v>1</v>
      </c>
      <c r="N214" s="226" t="s">
        <v>41</v>
      </c>
      <c r="O214" s="91"/>
      <c r="P214" s="227">
        <f>O214*H214</f>
        <v>0</v>
      </c>
      <c r="Q214" s="227">
        <v>0.024240000000000001</v>
      </c>
      <c r="R214" s="227">
        <f>Q214*H214</f>
        <v>3.9826320000000006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128</v>
      </c>
      <c r="AT214" s="229" t="s">
        <v>123</v>
      </c>
      <c r="AU214" s="229" t="s">
        <v>85</v>
      </c>
      <c r="AY214" s="17" t="s">
        <v>121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81</v>
      </c>
      <c r="BK214" s="230">
        <f>ROUND(I214*H214,2)</f>
        <v>0</v>
      </c>
      <c r="BL214" s="17" t="s">
        <v>128</v>
      </c>
      <c r="BM214" s="229" t="s">
        <v>312</v>
      </c>
    </row>
    <row r="215" s="15" customFormat="1">
      <c r="A215" s="15"/>
      <c r="B215" s="265"/>
      <c r="C215" s="266"/>
      <c r="D215" s="233" t="s">
        <v>130</v>
      </c>
      <c r="E215" s="267" t="s">
        <v>1</v>
      </c>
      <c r="F215" s="268" t="s">
        <v>313</v>
      </c>
      <c r="G215" s="266"/>
      <c r="H215" s="267" t="s">
        <v>1</v>
      </c>
      <c r="I215" s="269"/>
      <c r="J215" s="266"/>
      <c r="K215" s="266"/>
      <c r="L215" s="270"/>
      <c r="M215" s="271"/>
      <c r="N215" s="272"/>
      <c r="O215" s="272"/>
      <c r="P215" s="272"/>
      <c r="Q215" s="272"/>
      <c r="R215" s="272"/>
      <c r="S215" s="272"/>
      <c r="T215" s="273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74" t="s">
        <v>130</v>
      </c>
      <c r="AU215" s="274" t="s">
        <v>85</v>
      </c>
      <c r="AV215" s="15" t="s">
        <v>81</v>
      </c>
      <c r="AW215" s="15" t="s">
        <v>32</v>
      </c>
      <c r="AX215" s="15" t="s">
        <v>76</v>
      </c>
      <c r="AY215" s="274" t="s">
        <v>121</v>
      </c>
    </row>
    <row r="216" s="15" customFormat="1">
      <c r="A216" s="15"/>
      <c r="B216" s="265"/>
      <c r="C216" s="266"/>
      <c r="D216" s="233" t="s">
        <v>130</v>
      </c>
      <c r="E216" s="267" t="s">
        <v>1</v>
      </c>
      <c r="F216" s="268" t="s">
        <v>314</v>
      </c>
      <c r="G216" s="266"/>
      <c r="H216" s="267" t="s">
        <v>1</v>
      </c>
      <c r="I216" s="269"/>
      <c r="J216" s="266"/>
      <c r="K216" s="266"/>
      <c r="L216" s="270"/>
      <c r="M216" s="271"/>
      <c r="N216" s="272"/>
      <c r="O216" s="272"/>
      <c r="P216" s="272"/>
      <c r="Q216" s="272"/>
      <c r="R216" s="272"/>
      <c r="S216" s="272"/>
      <c r="T216" s="273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74" t="s">
        <v>130</v>
      </c>
      <c r="AU216" s="274" t="s">
        <v>85</v>
      </c>
      <c r="AV216" s="15" t="s">
        <v>81</v>
      </c>
      <c r="AW216" s="15" t="s">
        <v>32</v>
      </c>
      <c r="AX216" s="15" t="s">
        <v>76</v>
      </c>
      <c r="AY216" s="274" t="s">
        <v>121</v>
      </c>
    </row>
    <row r="217" s="15" customFormat="1">
      <c r="A217" s="15"/>
      <c r="B217" s="265"/>
      <c r="C217" s="266"/>
      <c r="D217" s="233" t="s">
        <v>130</v>
      </c>
      <c r="E217" s="267" t="s">
        <v>1</v>
      </c>
      <c r="F217" s="268" t="s">
        <v>315</v>
      </c>
      <c r="G217" s="266"/>
      <c r="H217" s="267" t="s">
        <v>1</v>
      </c>
      <c r="I217" s="269"/>
      <c r="J217" s="266"/>
      <c r="K217" s="266"/>
      <c r="L217" s="270"/>
      <c r="M217" s="271"/>
      <c r="N217" s="272"/>
      <c r="O217" s="272"/>
      <c r="P217" s="272"/>
      <c r="Q217" s="272"/>
      <c r="R217" s="272"/>
      <c r="S217" s="272"/>
      <c r="T217" s="273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74" t="s">
        <v>130</v>
      </c>
      <c r="AU217" s="274" t="s">
        <v>85</v>
      </c>
      <c r="AV217" s="15" t="s">
        <v>81</v>
      </c>
      <c r="AW217" s="15" t="s">
        <v>32</v>
      </c>
      <c r="AX217" s="15" t="s">
        <v>76</v>
      </c>
      <c r="AY217" s="274" t="s">
        <v>121</v>
      </c>
    </row>
    <row r="218" s="13" customFormat="1">
      <c r="A218" s="13"/>
      <c r="B218" s="231"/>
      <c r="C218" s="232"/>
      <c r="D218" s="233" t="s">
        <v>130</v>
      </c>
      <c r="E218" s="234" t="s">
        <v>1</v>
      </c>
      <c r="F218" s="235" t="s">
        <v>316</v>
      </c>
      <c r="G218" s="232"/>
      <c r="H218" s="236">
        <v>164.30000000000001</v>
      </c>
      <c r="I218" s="237"/>
      <c r="J218" s="232"/>
      <c r="K218" s="232"/>
      <c r="L218" s="238"/>
      <c r="M218" s="239"/>
      <c r="N218" s="240"/>
      <c r="O218" s="240"/>
      <c r="P218" s="240"/>
      <c r="Q218" s="240"/>
      <c r="R218" s="240"/>
      <c r="S218" s="240"/>
      <c r="T218" s="24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2" t="s">
        <v>130</v>
      </c>
      <c r="AU218" s="242" t="s">
        <v>85</v>
      </c>
      <c r="AV218" s="13" t="s">
        <v>85</v>
      </c>
      <c r="AW218" s="13" t="s">
        <v>32</v>
      </c>
      <c r="AX218" s="13" t="s">
        <v>81</v>
      </c>
      <c r="AY218" s="242" t="s">
        <v>121</v>
      </c>
    </row>
    <row r="219" s="2" customFormat="1" ht="37.8" customHeight="1">
      <c r="A219" s="38"/>
      <c r="B219" s="39"/>
      <c r="C219" s="218" t="s">
        <v>317</v>
      </c>
      <c r="D219" s="218" t="s">
        <v>123</v>
      </c>
      <c r="E219" s="219" t="s">
        <v>318</v>
      </c>
      <c r="F219" s="220" t="s">
        <v>319</v>
      </c>
      <c r="G219" s="221" t="s">
        <v>157</v>
      </c>
      <c r="H219" s="222">
        <v>136.30000000000001</v>
      </c>
      <c r="I219" s="223"/>
      <c r="J219" s="224">
        <f>ROUND(I219*H219,2)</f>
        <v>0</v>
      </c>
      <c r="K219" s="220" t="s">
        <v>1</v>
      </c>
      <c r="L219" s="44"/>
      <c r="M219" s="225" t="s">
        <v>1</v>
      </c>
      <c r="N219" s="226" t="s">
        <v>41</v>
      </c>
      <c r="O219" s="91"/>
      <c r="P219" s="227">
        <f>O219*H219</f>
        <v>0</v>
      </c>
      <c r="Q219" s="227">
        <v>0.02828</v>
      </c>
      <c r="R219" s="227">
        <f>Q219*H219</f>
        <v>3.8545640000000003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128</v>
      </c>
      <c r="AT219" s="229" t="s">
        <v>123</v>
      </c>
      <c r="AU219" s="229" t="s">
        <v>85</v>
      </c>
      <c r="AY219" s="17" t="s">
        <v>121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81</v>
      </c>
      <c r="BK219" s="230">
        <f>ROUND(I219*H219,2)</f>
        <v>0</v>
      </c>
      <c r="BL219" s="17" t="s">
        <v>128</v>
      </c>
      <c r="BM219" s="229" t="s">
        <v>320</v>
      </c>
    </row>
    <row r="220" s="15" customFormat="1">
      <c r="A220" s="15"/>
      <c r="B220" s="265"/>
      <c r="C220" s="266"/>
      <c r="D220" s="233" t="s">
        <v>130</v>
      </c>
      <c r="E220" s="267" t="s">
        <v>1</v>
      </c>
      <c r="F220" s="268" t="s">
        <v>313</v>
      </c>
      <c r="G220" s="266"/>
      <c r="H220" s="267" t="s">
        <v>1</v>
      </c>
      <c r="I220" s="269"/>
      <c r="J220" s="266"/>
      <c r="K220" s="266"/>
      <c r="L220" s="270"/>
      <c r="M220" s="271"/>
      <c r="N220" s="272"/>
      <c r="O220" s="272"/>
      <c r="P220" s="272"/>
      <c r="Q220" s="272"/>
      <c r="R220" s="272"/>
      <c r="S220" s="272"/>
      <c r="T220" s="273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4" t="s">
        <v>130</v>
      </c>
      <c r="AU220" s="274" t="s">
        <v>85</v>
      </c>
      <c r="AV220" s="15" t="s">
        <v>81</v>
      </c>
      <c r="AW220" s="15" t="s">
        <v>32</v>
      </c>
      <c r="AX220" s="15" t="s">
        <v>76</v>
      </c>
      <c r="AY220" s="274" t="s">
        <v>121</v>
      </c>
    </row>
    <row r="221" s="15" customFormat="1">
      <c r="A221" s="15"/>
      <c r="B221" s="265"/>
      <c r="C221" s="266"/>
      <c r="D221" s="233" t="s">
        <v>130</v>
      </c>
      <c r="E221" s="267" t="s">
        <v>1</v>
      </c>
      <c r="F221" s="268" t="s">
        <v>321</v>
      </c>
      <c r="G221" s="266"/>
      <c r="H221" s="267" t="s">
        <v>1</v>
      </c>
      <c r="I221" s="269"/>
      <c r="J221" s="266"/>
      <c r="K221" s="266"/>
      <c r="L221" s="270"/>
      <c r="M221" s="271"/>
      <c r="N221" s="272"/>
      <c r="O221" s="272"/>
      <c r="P221" s="272"/>
      <c r="Q221" s="272"/>
      <c r="R221" s="272"/>
      <c r="S221" s="272"/>
      <c r="T221" s="273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4" t="s">
        <v>130</v>
      </c>
      <c r="AU221" s="274" t="s">
        <v>85</v>
      </c>
      <c r="AV221" s="15" t="s">
        <v>81</v>
      </c>
      <c r="AW221" s="15" t="s">
        <v>32</v>
      </c>
      <c r="AX221" s="15" t="s">
        <v>76</v>
      </c>
      <c r="AY221" s="274" t="s">
        <v>121</v>
      </c>
    </row>
    <row r="222" s="15" customFormat="1">
      <c r="A222" s="15"/>
      <c r="B222" s="265"/>
      <c r="C222" s="266"/>
      <c r="D222" s="233" t="s">
        <v>130</v>
      </c>
      <c r="E222" s="267" t="s">
        <v>1</v>
      </c>
      <c r="F222" s="268" t="s">
        <v>315</v>
      </c>
      <c r="G222" s="266"/>
      <c r="H222" s="267" t="s">
        <v>1</v>
      </c>
      <c r="I222" s="269"/>
      <c r="J222" s="266"/>
      <c r="K222" s="266"/>
      <c r="L222" s="270"/>
      <c r="M222" s="271"/>
      <c r="N222" s="272"/>
      <c r="O222" s="272"/>
      <c r="P222" s="272"/>
      <c r="Q222" s="272"/>
      <c r="R222" s="272"/>
      <c r="S222" s="272"/>
      <c r="T222" s="273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74" t="s">
        <v>130</v>
      </c>
      <c r="AU222" s="274" t="s">
        <v>85</v>
      </c>
      <c r="AV222" s="15" t="s">
        <v>81</v>
      </c>
      <c r="AW222" s="15" t="s">
        <v>32</v>
      </c>
      <c r="AX222" s="15" t="s">
        <v>76</v>
      </c>
      <c r="AY222" s="274" t="s">
        <v>121</v>
      </c>
    </row>
    <row r="223" s="13" customFormat="1">
      <c r="A223" s="13"/>
      <c r="B223" s="231"/>
      <c r="C223" s="232"/>
      <c r="D223" s="233" t="s">
        <v>130</v>
      </c>
      <c r="E223" s="234" t="s">
        <v>1</v>
      </c>
      <c r="F223" s="235" t="s">
        <v>322</v>
      </c>
      <c r="G223" s="232"/>
      <c r="H223" s="236">
        <v>136.30000000000001</v>
      </c>
      <c r="I223" s="237"/>
      <c r="J223" s="232"/>
      <c r="K223" s="232"/>
      <c r="L223" s="238"/>
      <c r="M223" s="239"/>
      <c r="N223" s="240"/>
      <c r="O223" s="240"/>
      <c r="P223" s="240"/>
      <c r="Q223" s="240"/>
      <c r="R223" s="240"/>
      <c r="S223" s="240"/>
      <c r="T223" s="24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2" t="s">
        <v>130</v>
      </c>
      <c r="AU223" s="242" t="s">
        <v>85</v>
      </c>
      <c r="AV223" s="13" t="s">
        <v>85</v>
      </c>
      <c r="AW223" s="13" t="s">
        <v>32</v>
      </c>
      <c r="AX223" s="13" t="s">
        <v>81</v>
      </c>
      <c r="AY223" s="242" t="s">
        <v>121</v>
      </c>
    </row>
    <row r="224" s="2" customFormat="1" ht="37.8" customHeight="1">
      <c r="A224" s="38"/>
      <c r="B224" s="39"/>
      <c r="C224" s="218" t="s">
        <v>323</v>
      </c>
      <c r="D224" s="218" t="s">
        <v>123</v>
      </c>
      <c r="E224" s="219" t="s">
        <v>324</v>
      </c>
      <c r="F224" s="220" t="s">
        <v>325</v>
      </c>
      <c r="G224" s="221" t="s">
        <v>157</v>
      </c>
      <c r="H224" s="222">
        <v>91.599999999999994</v>
      </c>
      <c r="I224" s="223"/>
      <c r="J224" s="224">
        <f>ROUND(I224*H224,2)</f>
        <v>0</v>
      </c>
      <c r="K224" s="220" t="s">
        <v>1</v>
      </c>
      <c r="L224" s="44"/>
      <c r="M224" s="225" t="s">
        <v>1</v>
      </c>
      <c r="N224" s="226" t="s">
        <v>41</v>
      </c>
      <c r="O224" s="91"/>
      <c r="P224" s="227">
        <f>O224*H224</f>
        <v>0</v>
      </c>
      <c r="Q224" s="227">
        <v>0.052519999999999997</v>
      </c>
      <c r="R224" s="227">
        <f>Q224*H224</f>
        <v>4.8108319999999996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128</v>
      </c>
      <c r="AT224" s="229" t="s">
        <v>123</v>
      </c>
      <c r="AU224" s="229" t="s">
        <v>85</v>
      </c>
      <c r="AY224" s="17" t="s">
        <v>121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81</v>
      </c>
      <c r="BK224" s="230">
        <f>ROUND(I224*H224,2)</f>
        <v>0</v>
      </c>
      <c r="BL224" s="17" t="s">
        <v>128</v>
      </c>
      <c r="BM224" s="229" t="s">
        <v>326</v>
      </c>
    </row>
    <row r="225" s="15" customFormat="1">
      <c r="A225" s="15"/>
      <c r="B225" s="265"/>
      <c r="C225" s="266"/>
      <c r="D225" s="233" t="s">
        <v>130</v>
      </c>
      <c r="E225" s="267" t="s">
        <v>1</v>
      </c>
      <c r="F225" s="268" t="s">
        <v>313</v>
      </c>
      <c r="G225" s="266"/>
      <c r="H225" s="267" t="s">
        <v>1</v>
      </c>
      <c r="I225" s="269"/>
      <c r="J225" s="266"/>
      <c r="K225" s="266"/>
      <c r="L225" s="270"/>
      <c r="M225" s="271"/>
      <c r="N225" s="272"/>
      <c r="O225" s="272"/>
      <c r="P225" s="272"/>
      <c r="Q225" s="272"/>
      <c r="R225" s="272"/>
      <c r="S225" s="272"/>
      <c r="T225" s="273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74" t="s">
        <v>130</v>
      </c>
      <c r="AU225" s="274" t="s">
        <v>85</v>
      </c>
      <c r="AV225" s="15" t="s">
        <v>81</v>
      </c>
      <c r="AW225" s="15" t="s">
        <v>32</v>
      </c>
      <c r="AX225" s="15" t="s">
        <v>76</v>
      </c>
      <c r="AY225" s="274" t="s">
        <v>121</v>
      </c>
    </row>
    <row r="226" s="15" customFormat="1">
      <c r="A226" s="15"/>
      <c r="B226" s="265"/>
      <c r="C226" s="266"/>
      <c r="D226" s="233" t="s">
        <v>130</v>
      </c>
      <c r="E226" s="267" t="s">
        <v>1</v>
      </c>
      <c r="F226" s="268" t="s">
        <v>321</v>
      </c>
      <c r="G226" s="266"/>
      <c r="H226" s="267" t="s">
        <v>1</v>
      </c>
      <c r="I226" s="269"/>
      <c r="J226" s="266"/>
      <c r="K226" s="266"/>
      <c r="L226" s="270"/>
      <c r="M226" s="271"/>
      <c r="N226" s="272"/>
      <c r="O226" s="272"/>
      <c r="P226" s="272"/>
      <c r="Q226" s="272"/>
      <c r="R226" s="272"/>
      <c r="S226" s="272"/>
      <c r="T226" s="273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74" t="s">
        <v>130</v>
      </c>
      <c r="AU226" s="274" t="s">
        <v>85</v>
      </c>
      <c r="AV226" s="15" t="s">
        <v>81</v>
      </c>
      <c r="AW226" s="15" t="s">
        <v>32</v>
      </c>
      <c r="AX226" s="15" t="s">
        <v>76</v>
      </c>
      <c r="AY226" s="274" t="s">
        <v>121</v>
      </c>
    </row>
    <row r="227" s="15" customFormat="1">
      <c r="A227" s="15"/>
      <c r="B227" s="265"/>
      <c r="C227" s="266"/>
      <c r="D227" s="233" t="s">
        <v>130</v>
      </c>
      <c r="E227" s="267" t="s">
        <v>1</v>
      </c>
      <c r="F227" s="268" t="s">
        <v>315</v>
      </c>
      <c r="G227" s="266"/>
      <c r="H227" s="267" t="s">
        <v>1</v>
      </c>
      <c r="I227" s="269"/>
      <c r="J227" s="266"/>
      <c r="K227" s="266"/>
      <c r="L227" s="270"/>
      <c r="M227" s="271"/>
      <c r="N227" s="272"/>
      <c r="O227" s="272"/>
      <c r="P227" s="272"/>
      <c r="Q227" s="272"/>
      <c r="R227" s="272"/>
      <c r="S227" s="272"/>
      <c r="T227" s="273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74" t="s">
        <v>130</v>
      </c>
      <c r="AU227" s="274" t="s">
        <v>85</v>
      </c>
      <c r="AV227" s="15" t="s">
        <v>81</v>
      </c>
      <c r="AW227" s="15" t="s">
        <v>32</v>
      </c>
      <c r="AX227" s="15" t="s">
        <v>76</v>
      </c>
      <c r="AY227" s="274" t="s">
        <v>121</v>
      </c>
    </row>
    <row r="228" s="13" customFormat="1">
      <c r="A228" s="13"/>
      <c r="B228" s="231"/>
      <c r="C228" s="232"/>
      <c r="D228" s="233" t="s">
        <v>130</v>
      </c>
      <c r="E228" s="234" t="s">
        <v>1</v>
      </c>
      <c r="F228" s="235" t="s">
        <v>327</v>
      </c>
      <c r="G228" s="232"/>
      <c r="H228" s="236">
        <v>91.599999999999994</v>
      </c>
      <c r="I228" s="237"/>
      <c r="J228" s="232"/>
      <c r="K228" s="232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130</v>
      </c>
      <c r="AU228" s="242" t="s">
        <v>85</v>
      </c>
      <c r="AV228" s="13" t="s">
        <v>85</v>
      </c>
      <c r="AW228" s="13" t="s">
        <v>32</v>
      </c>
      <c r="AX228" s="13" t="s">
        <v>81</v>
      </c>
      <c r="AY228" s="242" t="s">
        <v>121</v>
      </c>
    </row>
    <row r="229" s="2" customFormat="1" ht="24.15" customHeight="1">
      <c r="A229" s="38"/>
      <c r="B229" s="39"/>
      <c r="C229" s="218" t="s">
        <v>328</v>
      </c>
      <c r="D229" s="218" t="s">
        <v>123</v>
      </c>
      <c r="E229" s="219" t="s">
        <v>329</v>
      </c>
      <c r="F229" s="220" t="s">
        <v>330</v>
      </c>
      <c r="G229" s="221" t="s">
        <v>233</v>
      </c>
      <c r="H229" s="222">
        <v>12</v>
      </c>
      <c r="I229" s="223"/>
      <c r="J229" s="224">
        <f>ROUND(I229*H229,2)</f>
        <v>0</v>
      </c>
      <c r="K229" s="220" t="s">
        <v>127</v>
      </c>
      <c r="L229" s="44"/>
      <c r="M229" s="225" t="s">
        <v>1</v>
      </c>
      <c r="N229" s="226" t="s">
        <v>41</v>
      </c>
      <c r="O229" s="91"/>
      <c r="P229" s="227">
        <f>O229*H229</f>
        <v>0</v>
      </c>
      <c r="Q229" s="227">
        <v>0.089999999999999997</v>
      </c>
      <c r="R229" s="227">
        <f>Q229*H229</f>
        <v>1.0800000000000001</v>
      </c>
      <c r="S229" s="227">
        <v>0</v>
      </c>
      <c r="T229" s="22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128</v>
      </c>
      <c r="AT229" s="229" t="s">
        <v>123</v>
      </c>
      <c r="AU229" s="229" t="s">
        <v>85</v>
      </c>
      <c r="AY229" s="17" t="s">
        <v>121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81</v>
      </c>
      <c r="BK229" s="230">
        <f>ROUND(I229*H229,2)</f>
        <v>0</v>
      </c>
      <c r="BL229" s="17" t="s">
        <v>128</v>
      </c>
      <c r="BM229" s="229" t="s">
        <v>331</v>
      </c>
    </row>
    <row r="230" s="2" customFormat="1" ht="37.8" customHeight="1">
      <c r="A230" s="38"/>
      <c r="B230" s="39"/>
      <c r="C230" s="255" t="s">
        <v>332</v>
      </c>
      <c r="D230" s="255" t="s">
        <v>216</v>
      </c>
      <c r="E230" s="256" t="s">
        <v>333</v>
      </c>
      <c r="F230" s="257" t="s">
        <v>334</v>
      </c>
      <c r="G230" s="258" t="s">
        <v>233</v>
      </c>
      <c r="H230" s="259">
        <v>12</v>
      </c>
      <c r="I230" s="260"/>
      <c r="J230" s="261">
        <f>ROUND(I230*H230,2)</f>
        <v>0</v>
      </c>
      <c r="K230" s="257" t="s">
        <v>127</v>
      </c>
      <c r="L230" s="262"/>
      <c r="M230" s="263" t="s">
        <v>1</v>
      </c>
      <c r="N230" s="264" t="s">
        <v>41</v>
      </c>
      <c r="O230" s="91"/>
      <c r="P230" s="227">
        <f>O230*H230</f>
        <v>0</v>
      </c>
      <c r="Q230" s="227">
        <v>0.079000000000000001</v>
      </c>
      <c r="R230" s="227">
        <f>Q230*H230</f>
        <v>0.94799999999999995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166</v>
      </c>
      <c r="AT230" s="229" t="s">
        <v>216</v>
      </c>
      <c r="AU230" s="229" t="s">
        <v>85</v>
      </c>
      <c r="AY230" s="17" t="s">
        <v>121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81</v>
      </c>
      <c r="BK230" s="230">
        <f>ROUND(I230*H230,2)</f>
        <v>0</v>
      </c>
      <c r="BL230" s="17" t="s">
        <v>128</v>
      </c>
      <c r="BM230" s="229" t="s">
        <v>335</v>
      </c>
    </row>
    <row r="231" s="2" customFormat="1" ht="24.15" customHeight="1">
      <c r="A231" s="38"/>
      <c r="B231" s="39"/>
      <c r="C231" s="218" t="s">
        <v>336</v>
      </c>
      <c r="D231" s="218" t="s">
        <v>123</v>
      </c>
      <c r="E231" s="219" t="s">
        <v>337</v>
      </c>
      <c r="F231" s="220" t="s">
        <v>338</v>
      </c>
      <c r="G231" s="221" t="s">
        <v>233</v>
      </c>
      <c r="H231" s="222">
        <v>12</v>
      </c>
      <c r="I231" s="223"/>
      <c r="J231" s="224">
        <f>ROUND(I231*H231,2)</f>
        <v>0</v>
      </c>
      <c r="K231" s="220" t="s">
        <v>127</v>
      </c>
      <c r="L231" s="44"/>
      <c r="M231" s="225" t="s">
        <v>1</v>
      </c>
      <c r="N231" s="226" t="s">
        <v>41</v>
      </c>
      <c r="O231" s="91"/>
      <c r="P231" s="227">
        <f>O231*H231</f>
        <v>0</v>
      </c>
      <c r="Q231" s="227">
        <v>0</v>
      </c>
      <c r="R231" s="227">
        <f>Q231*H231</f>
        <v>0</v>
      </c>
      <c r="S231" s="227">
        <v>0.20000000000000001</v>
      </c>
      <c r="T231" s="228">
        <f>S231*H231</f>
        <v>2.4000000000000004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9" t="s">
        <v>128</v>
      </c>
      <c r="AT231" s="229" t="s">
        <v>123</v>
      </c>
      <c r="AU231" s="229" t="s">
        <v>85</v>
      </c>
      <c r="AY231" s="17" t="s">
        <v>121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17" t="s">
        <v>81</v>
      </c>
      <c r="BK231" s="230">
        <f>ROUND(I231*H231,2)</f>
        <v>0</v>
      </c>
      <c r="BL231" s="17" t="s">
        <v>128</v>
      </c>
      <c r="BM231" s="229" t="s">
        <v>339</v>
      </c>
    </row>
    <row r="232" s="2" customFormat="1" ht="37.8" customHeight="1">
      <c r="A232" s="38"/>
      <c r="B232" s="39"/>
      <c r="C232" s="218" t="s">
        <v>340</v>
      </c>
      <c r="D232" s="218" t="s">
        <v>123</v>
      </c>
      <c r="E232" s="219" t="s">
        <v>341</v>
      </c>
      <c r="F232" s="220" t="s">
        <v>342</v>
      </c>
      <c r="G232" s="221" t="s">
        <v>343</v>
      </c>
      <c r="H232" s="222">
        <v>11</v>
      </c>
      <c r="I232" s="223"/>
      <c r="J232" s="224">
        <f>ROUND(I232*H232,2)</f>
        <v>0</v>
      </c>
      <c r="K232" s="220" t="s">
        <v>1</v>
      </c>
      <c r="L232" s="44"/>
      <c r="M232" s="225" t="s">
        <v>1</v>
      </c>
      <c r="N232" s="226" t="s">
        <v>41</v>
      </c>
      <c r="O232" s="91"/>
      <c r="P232" s="227">
        <f>O232*H232</f>
        <v>0</v>
      </c>
      <c r="Q232" s="227">
        <v>0</v>
      </c>
      <c r="R232" s="227">
        <f>Q232*H232</f>
        <v>0</v>
      </c>
      <c r="S232" s="227">
        <v>0</v>
      </c>
      <c r="T232" s="22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9" t="s">
        <v>344</v>
      </c>
      <c r="AT232" s="229" t="s">
        <v>123</v>
      </c>
      <c r="AU232" s="229" t="s">
        <v>85</v>
      </c>
      <c r="AY232" s="17" t="s">
        <v>121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17" t="s">
        <v>81</v>
      </c>
      <c r="BK232" s="230">
        <f>ROUND(I232*H232,2)</f>
        <v>0</v>
      </c>
      <c r="BL232" s="17" t="s">
        <v>344</v>
      </c>
      <c r="BM232" s="229" t="s">
        <v>345</v>
      </c>
    </row>
    <row r="233" s="2" customFormat="1" ht="44.25" customHeight="1">
      <c r="A233" s="38"/>
      <c r="B233" s="39"/>
      <c r="C233" s="218" t="s">
        <v>346</v>
      </c>
      <c r="D233" s="218" t="s">
        <v>123</v>
      </c>
      <c r="E233" s="219" t="s">
        <v>347</v>
      </c>
      <c r="F233" s="220" t="s">
        <v>348</v>
      </c>
      <c r="G233" s="221" t="s">
        <v>343</v>
      </c>
      <c r="H233" s="222">
        <v>1</v>
      </c>
      <c r="I233" s="223"/>
      <c r="J233" s="224">
        <f>ROUND(I233*H233,2)</f>
        <v>0</v>
      </c>
      <c r="K233" s="220" t="s">
        <v>1</v>
      </c>
      <c r="L233" s="44"/>
      <c r="M233" s="225" t="s">
        <v>1</v>
      </c>
      <c r="N233" s="226" t="s">
        <v>41</v>
      </c>
      <c r="O233" s="91"/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344</v>
      </c>
      <c r="AT233" s="229" t="s">
        <v>123</v>
      </c>
      <c r="AU233" s="229" t="s">
        <v>85</v>
      </c>
      <c r="AY233" s="17" t="s">
        <v>121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81</v>
      </c>
      <c r="BK233" s="230">
        <f>ROUND(I233*H233,2)</f>
        <v>0</v>
      </c>
      <c r="BL233" s="17" t="s">
        <v>344</v>
      </c>
      <c r="BM233" s="229" t="s">
        <v>349</v>
      </c>
    </row>
    <row r="234" s="2" customFormat="1" ht="24.15" customHeight="1">
      <c r="A234" s="38"/>
      <c r="B234" s="39"/>
      <c r="C234" s="218" t="s">
        <v>350</v>
      </c>
      <c r="D234" s="218" t="s">
        <v>123</v>
      </c>
      <c r="E234" s="219" t="s">
        <v>351</v>
      </c>
      <c r="F234" s="220" t="s">
        <v>352</v>
      </c>
      <c r="G234" s="221" t="s">
        <v>343</v>
      </c>
      <c r="H234" s="222">
        <v>8</v>
      </c>
      <c r="I234" s="223"/>
      <c r="J234" s="224">
        <f>ROUND(I234*H234,2)</f>
        <v>0</v>
      </c>
      <c r="K234" s="220" t="s">
        <v>1</v>
      </c>
      <c r="L234" s="44"/>
      <c r="M234" s="225" t="s">
        <v>1</v>
      </c>
      <c r="N234" s="226" t="s">
        <v>41</v>
      </c>
      <c r="O234" s="91"/>
      <c r="P234" s="227">
        <f>O234*H234</f>
        <v>0</v>
      </c>
      <c r="Q234" s="227">
        <v>0</v>
      </c>
      <c r="R234" s="227">
        <f>Q234*H234</f>
        <v>0</v>
      </c>
      <c r="S234" s="227">
        <v>0</v>
      </c>
      <c r="T234" s="228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9" t="s">
        <v>344</v>
      </c>
      <c r="AT234" s="229" t="s">
        <v>123</v>
      </c>
      <c r="AU234" s="229" t="s">
        <v>85</v>
      </c>
      <c r="AY234" s="17" t="s">
        <v>121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17" t="s">
        <v>81</v>
      </c>
      <c r="BK234" s="230">
        <f>ROUND(I234*H234,2)</f>
        <v>0</v>
      </c>
      <c r="BL234" s="17" t="s">
        <v>344</v>
      </c>
      <c r="BM234" s="229" t="s">
        <v>353</v>
      </c>
    </row>
    <row r="235" s="2" customFormat="1" ht="16.5" customHeight="1">
      <c r="A235" s="38"/>
      <c r="B235" s="39"/>
      <c r="C235" s="218" t="s">
        <v>354</v>
      </c>
      <c r="D235" s="218" t="s">
        <v>123</v>
      </c>
      <c r="E235" s="219" t="s">
        <v>355</v>
      </c>
      <c r="F235" s="220" t="s">
        <v>356</v>
      </c>
      <c r="G235" s="221" t="s">
        <v>357</v>
      </c>
      <c r="H235" s="222">
        <v>13</v>
      </c>
      <c r="I235" s="223"/>
      <c r="J235" s="224">
        <f>ROUND(I235*H235,2)</f>
        <v>0</v>
      </c>
      <c r="K235" s="220" t="s">
        <v>1</v>
      </c>
      <c r="L235" s="44"/>
      <c r="M235" s="225" t="s">
        <v>1</v>
      </c>
      <c r="N235" s="226" t="s">
        <v>41</v>
      </c>
      <c r="O235" s="91"/>
      <c r="P235" s="227">
        <f>O235*H235</f>
        <v>0</v>
      </c>
      <c r="Q235" s="227">
        <v>0</v>
      </c>
      <c r="R235" s="227">
        <f>Q235*H235</f>
        <v>0</v>
      </c>
      <c r="S235" s="227">
        <v>0</v>
      </c>
      <c r="T235" s="22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9" t="s">
        <v>344</v>
      </c>
      <c r="AT235" s="229" t="s">
        <v>123</v>
      </c>
      <c r="AU235" s="229" t="s">
        <v>85</v>
      </c>
      <c r="AY235" s="17" t="s">
        <v>121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7" t="s">
        <v>81</v>
      </c>
      <c r="BK235" s="230">
        <f>ROUND(I235*H235,2)</f>
        <v>0</v>
      </c>
      <c r="BL235" s="17" t="s">
        <v>344</v>
      </c>
      <c r="BM235" s="229" t="s">
        <v>358</v>
      </c>
    </row>
    <row r="236" s="2" customFormat="1" ht="16.5" customHeight="1">
      <c r="A236" s="38"/>
      <c r="B236" s="39"/>
      <c r="C236" s="218" t="s">
        <v>359</v>
      </c>
      <c r="D236" s="218" t="s">
        <v>123</v>
      </c>
      <c r="E236" s="219" t="s">
        <v>360</v>
      </c>
      <c r="F236" s="220" t="s">
        <v>361</v>
      </c>
      <c r="G236" s="221" t="s">
        <v>357</v>
      </c>
      <c r="H236" s="222">
        <v>13</v>
      </c>
      <c r="I236" s="223"/>
      <c r="J236" s="224">
        <f>ROUND(I236*H236,2)</f>
        <v>0</v>
      </c>
      <c r="K236" s="220" t="s">
        <v>1</v>
      </c>
      <c r="L236" s="44"/>
      <c r="M236" s="225" t="s">
        <v>1</v>
      </c>
      <c r="N236" s="226" t="s">
        <v>41</v>
      </c>
      <c r="O236" s="91"/>
      <c r="P236" s="227">
        <f>O236*H236</f>
        <v>0</v>
      </c>
      <c r="Q236" s="227">
        <v>0</v>
      </c>
      <c r="R236" s="227">
        <f>Q236*H236</f>
        <v>0</v>
      </c>
      <c r="S236" s="227">
        <v>0</v>
      </c>
      <c r="T236" s="228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9" t="s">
        <v>344</v>
      </c>
      <c r="AT236" s="229" t="s">
        <v>123</v>
      </c>
      <c r="AU236" s="229" t="s">
        <v>85</v>
      </c>
      <c r="AY236" s="17" t="s">
        <v>121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7" t="s">
        <v>81</v>
      </c>
      <c r="BK236" s="230">
        <f>ROUND(I236*H236,2)</f>
        <v>0</v>
      </c>
      <c r="BL236" s="17" t="s">
        <v>344</v>
      </c>
      <c r="BM236" s="229" t="s">
        <v>362</v>
      </c>
    </row>
    <row r="237" s="2" customFormat="1" ht="16.5" customHeight="1">
      <c r="A237" s="38"/>
      <c r="B237" s="39"/>
      <c r="C237" s="218" t="s">
        <v>363</v>
      </c>
      <c r="D237" s="218" t="s">
        <v>123</v>
      </c>
      <c r="E237" s="219" t="s">
        <v>364</v>
      </c>
      <c r="F237" s="220" t="s">
        <v>365</v>
      </c>
      <c r="G237" s="221" t="s">
        <v>357</v>
      </c>
      <c r="H237" s="222">
        <v>1</v>
      </c>
      <c r="I237" s="223"/>
      <c r="J237" s="224">
        <f>ROUND(I237*H237,2)</f>
        <v>0</v>
      </c>
      <c r="K237" s="220" t="s">
        <v>1</v>
      </c>
      <c r="L237" s="44"/>
      <c r="M237" s="225" t="s">
        <v>1</v>
      </c>
      <c r="N237" s="226" t="s">
        <v>41</v>
      </c>
      <c r="O237" s="91"/>
      <c r="P237" s="227">
        <f>O237*H237</f>
        <v>0</v>
      </c>
      <c r="Q237" s="227">
        <v>0</v>
      </c>
      <c r="R237" s="227">
        <f>Q237*H237</f>
        <v>0</v>
      </c>
      <c r="S237" s="227">
        <v>0</v>
      </c>
      <c r="T237" s="228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9" t="s">
        <v>344</v>
      </c>
      <c r="AT237" s="229" t="s">
        <v>123</v>
      </c>
      <c r="AU237" s="229" t="s">
        <v>85</v>
      </c>
      <c r="AY237" s="17" t="s">
        <v>121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17" t="s">
        <v>81</v>
      </c>
      <c r="BK237" s="230">
        <f>ROUND(I237*H237,2)</f>
        <v>0</v>
      </c>
      <c r="BL237" s="17" t="s">
        <v>344</v>
      </c>
      <c r="BM237" s="229" t="s">
        <v>366</v>
      </c>
    </row>
    <row r="238" s="12" customFormat="1" ht="22.8" customHeight="1">
      <c r="A238" s="12"/>
      <c r="B238" s="202"/>
      <c r="C238" s="203"/>
      <c r="D238" s="204" t="s">
        <v>75</v>
      </c>
      <c r="E238" s="216" t="s">
        <v>172</v>
      </c>
      <c r="F238" s="216" t="s">
        <v>367</v>
      </c>
      <c r="G238" s="203"/>
      <c r="H238" s="203"/>
      <c r="I238" s="206"/>
      <c r="J238" s="217">
        <f>BK238</f>
        <v>0</v>
      </c>
      <c r="K238" s="203"/>
      <c r="L238" s="208"/>
      <c r="M238" s="209"/>
      <c r="N238" s="210"/>
      <c r="O238" s="210"/>
      <c r="P238" s="211">
        <f>SUM(P239:P245)</f>
        <v>0</v>
      </c>
      <c r="Q238" s="210"/>
      <c r="R238" s="211">
        <f>SUM(R239:R245)</f>
        <v>0.016687199999999999</v>
      </c>
      <c r="S238" s="210"/>
      <c r="T238" s="212">
        <f>SUM(T239:T245)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3" t="s">
        <v>81</v>
      </c>
      <c r="AT238" s="214" t="s">
        <v>75</v>
      </c>
      <c r="AU238" s="214" t="s">
        <v>81</v>
      </c>
      <c r="AY238" s="213" t="s">
        <v>121</v>
      </c>
      <c r="BK238" s="215">
        <f>SUM(BK239:BK245)</f>
        <v>0</v>
      </c>
    </row>
    <row r="239" s="2" customFormat="1" ht="24.15" customHeight="1">
      <c r="A239" s="38"/>
      <c r="B239" s="39"/>
      <c r="C239" s="218" t="s">
        <v>368</v>
      </c>
      <c r="D239" s="218" t="s">
        <v>123</v>
      </c>
      <c r="E239" s="219" t="s">
        <v>369</v>
      </c>
      <c r="F239" s="220" t="s">
        <v>370</v>
      </c>
      <c r="G239" s="221" t="s">
        <v>157</v>
      </c>
      <c r="H239" s="222">
        <v>48</v>
      </c>
      <c r="I239" s="223"/>
      <c r="J239" s="224">
        <f>ROUND(I239*H239,2)</f>
        <v>0</v>
      </c>
      <c r="K239" s="220" t="s">
        <v>127</v>
      </c>
      <c r="L239" s="44"/>
      <c r="M239" s="225" t="s">
        <v>1</v>
      </c>
      <c r="N239" s="226" t="s">
        <v>41</v>
      </c>
      <c r="O239" s="91"/>
      <c r="P239" s="227">
        <f>O239*H239</f>
        <v>0</v>
      </c>
      <c r="Q239" s="227">
        <v>8.0499999999999992E-06</v>
      </c>
      <c r="R239" s="227">
        <f>Q239*H239</f>
        <v>0.00038639999999999996</v>
      </c>
      <c r="S239" s="227">
        <v>0</v>
      </c>
      <c r="T239" s="22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9" t="s">
        <v>128</v>
      </c>
      <c r="AT239" s="229" t="s">
        <v>123</v>
      </c>
      <c r="AU239" s="229" t="s">
        <v>85</v>
      </c>
      <c r="AY239" s="17" t="s">
        <v>121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7" t="s">
        <v>81</v>
      </c>
      <c r="BK239" s="230">
        <f>ROUND(I239*H239,2)</f>
        <v>0</v>
      </c>
      <c r="BL239" s="17" t="s">
        <v>128</v>
      </c>
      <c r="BM239" s="229" t="s">
        <v>371</v>
      </c>
    </row>
    <row r="240" s="13" customFormat="1">
      <c r="A240" s="13"/>
      <c r="B240" s="231"/>
      <c r="C240" s="232"/>
      <c r="D240" s="233" t="s">
        <v>130</v>
      </c>
      <c r="E240" s="234" t="s">
        <v>1</v>
      </c>
      <c r="F240" s="235" t="s">
        <v>372</v>
      </c>
      <c r="G240" s="232"/>
      <c r="H240" s="236">
        <v>8</v>
      </c>
      <c r="I240" s="237"/>
      <c r="J240" s="232"/>
      <c r="K240" s="232"/>
      <c r="L240" s="238"/>
      <c r="M240" s="239"/>
      <c r="N240" s="240"/>
      <c r="O240" s="240"/>
      <c r="P240" s="240"/>
      <c r="Q240" s="240"/>
      <c r="R240" s="240"/>
      <c r="S240" s="240"/>
      <c r="T240" s="24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2" t="s">
        <v>130</v>
      </c>
      <c r="AU240" s="242" t="s">
        <v>85</v>
      </c>
      <c r="AV240" s="13" t="s">
        <v>85</v>
      </c>
      <c r="AW240" s="13" t="s">
        <v>32</v>
      </c>
      <c r="AX240" s="13" t="s">
        <v>76</v>
      </c>
      <c r="AY240" s="242" t="s">
        <v>121</v>
      </c>
    </row>
    <row r="241" s="13" customFormat="1">
      <c r="A241" s="13"/>
      <c r="B241" s="231"/>
      <c r="C241" s="232"/>
      <c r="D241" s="233" t="s">
        <v>130</v>
      </c>
      <c r="E241" s="234" t="s">
        <v>1</v>
      </c>
      <c r="F241" s="235" t="s">
        <v>373</v>
      </c>
      <c r="G241" s="232"/>
      <c r="H241" s="236">
        <v>40</v>
      </c>
      <c r="I241" s="237"/>
      <c r="J241" s="232"/>
      <c r="K241" s="232"/>
      <c r="L241" s="238"/>
      <c r="M241" s="239"/>
      <c r="N241" s="240"/>
      <c r="O241" s="240"/>
      <c r="P241" s="240"/>
      <c r="Q241" s="240"/>
      <c r="R241" s="240"/>
      <c r="S241" s="240"/>
      <c r="T241" s="24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2" t="s">
        <v>130</v>
      </c>
      <c r="AU241" s="242" t="s">
        <v>85</v>
      </c>
      <c r="AV241" s="13" t="s">
        <v>85</v>
      </c>
      <c r="AW241" s="13" t="s">
        <v>32</v>
      </c>
      <c r="AX241" s="13" t="s">
        <v>76</v>
      </c>
      <c r="AY241" s="242" t="s">
        <v>121</v>
      </c>
    </row>
    <row r="242" s="14" customFormat="1">
      <c r="A242" s="14"/>
      <c r="B242" s="243"/>
      <c r="C242" s="244"/>
      <c r="D242" s="233" t="s">
        <v>130</v>
      </c>
      <c r="E242" s="245" t="s">
        <v>1</v>
      </c>
      <c r="F242" s="246" t="s">
        <v>137</v>
      </c>
      <c r="G242" s="244"/>
      <c r="H242" s="247">
        <v>48</v>
      </c>
      <c r="I242" s="248"/>
      <c r="J242" s="244"/>
      <c r="K242" s="244"/>
      <c r="L242" s="249"/>
      <c r="M242" s="250"/>
      <c r="N242" s="251"/>
      <c r="O242" s="251"/>
      <c r="P242" s="251"/>
      <c r="Q242" s="251"/>
      <c r="R242" s="251"/>
      <c r="S242" s="251"/>
      <c r="T242" s="25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3" t="s">
        <v>130</v>
      </c>
      <c r="AU242" s="253" t="s">
        <v>85</v>
      </c>
      <c r="AV242" s="14" t="s">
        <v>128</v>
      </c>
      <c r="AW242" s="14" t="s">
        <v>32</v>
      </c>
      <c r="AX242" s="14" t="s">
        <v>81</v>
      </c>
      <c r="AY242" s="253" t="s">
        <v>121</v>
      </c>
    </row>
    <row r="243" s="2" customFormat="1" ht="24.15" customHeight="1">
      <c r="A243" s="38"/>
      <c r="B243" s="39"/>
      <c r="C243" s="218" t="s">
        <v>374</v>
      </c>
      <c r="D243" s="218" t="s">
        <v>123</v>
      </c>
      <c r="E243" s="219" t="s">
        <v>375</v>
      </c>
      <c r="F243" s="220" t="s">
        <v>376</v>
      </c>
      <c r="G243" s="221" t="s">
        <v>157</v>
      </c>
      <c r="H243" s="222">
        <v>48</v>
      </c>
      <c r="I243" s="223"/>
      <c r="J243" s="224">
        <f>ROUND(I243*H243,2)</f>
        <v>0</v>
      </c>
      <c r="K243" s="220" t="s">
        <v>127</v>
      </c>
      <c r="L243" s="44"/>
      <c r="M243" s="225" t="s">
        <v>1</v>
      </c>
      <c r="N243" s="226" t="s">
        <v>41</v>
      </c>
      <c r="O243" s="91"/>
      <c r="P243" s="227">
        <f>O243*H243</f>
        <v>0</v>
      </c>
      <c r="Q243" s="227">
        <v>0.00033960000000000001</v>
      </c>
      <c r="R243" s="227">
        <f>Q243*H243</f>
        <v>0.016300800000000001</v>
      </c>
      <c r="S243" s="227">
        <v>0</v>
      </c>
      <c r="T243" s="22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9" t="s">
        <v>128</v>
      </c>
      <c r="AT243" s="229" t="s">
        <v>123</v>
      </c>
      <c r="AU243" s="229" t="s">
        <v>85</v>
      </c>
      <c r="AY243" s="17" t="s">
        <v>121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7" t="s">
        <v>81</v>
      </c>
      <c r="BK243" s="230">
        <f>ROUND(I243*H243,2)</f>
        <v>0</v>
      </c>
      <c r="BL243" s="17" t="s">
        <v>128</v>
      </c>
      <c r="BM243" s="229" t="s">
        <v>377</v>
      </c>
    </row>
    <row r="244" s="2" customFormat="1" ht="24.15" customHeight="1">
      <c r="A244" s="38"/>
      <c r="B244" s="39"/>
      <c r="C244" s="218" t="s">
        <v>378</v>
      </c>
      <c r="D244" s="218" t="s">
        <v>123</v>
      </c>
      <c r="E244" s="219" t="s">
        <v>379</v>
      </c>
      <c r="F244" s="220" t="s">
        <v>380</v>
      </c>
      <c r="G244" s="221" t="s">
        <v>157</v>
      </c>
      <c r="H244" s="222">
        <v>48</v>
      </c>
      <c r="I244" s="223"/>
      <c r="J244" s="224">
        <f>ROUND(I244*H244,2)</f>
        <v>0</v>
      </c>
      <c r="K244" s="220" t="s">
        <v>127</v>
      </c>
      <c r="L244" s="44"/>
      <c r="M244" s="225" t="s">
        <v>1</v>
      </c>
      <c r="N244" s="226" t="s">
        <v>41</v>
      </c>
      <c r="O244" s="91"/>
      <c r="P244" s="227">
        <f>O244*H244</f>
        <v>0</v>
      </c>
      <c r="Q244" s="227">
        <v>0</v>
      </c>
      <c r="R244" s="227">
        <f>Q244*H244</f>
        <v>0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128</v>
      </c>
      <c r="AT244" s="229" t="s">
        <v>123</v>
      </c>
      <c r="AU244" s="229" t="s">
        <v>85</v>
      </c>
      <c r="AY244" s="17" t="s">
        <v>121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81</v>
      </c>
      <c r="BK244" s="230">
        <f>ROUND(I244*H244,2)</f>
        <v>0</v>
      </c>
      <c r="BL244" s="17" t="s">
        <v>128</v>
      </c>
      <c r="BM244" s="229" t="s">
        <v>381</v>
      </c>
    </row>
    <row r="245" s="2" customFormat="1" ht="66.75" customHeight="1">
      <c r="A245" s="38"/>
      <c r="B245" s="39"/>
      <c r="C245" s="218" t="s">
        <v>382</v>
      </c>
      <c r="D245" s="218" t="s">
        <v>123</v>
      </c>
      <c r="E245" s="219" t="s">
        <v>383</v>
      </c>
      <c r="F245" s="220" t="s">
        <v>384</v>
      </c>
      <c r="G245" s="221" t="s">
        <v>126</v>
      </c>
      <c r="H245" s="222">
        <v>1.44</v>
      </c>
      <c r="I245" s="223"/>
      <c r="J245" s="224">
        <f>ROUND(I245*H245,2)</f>
        <v>0</v>
      </c>
      <c r="K245" s="220" t="s">
        <v>127</v>
      </c>
      <c r="L245" s="44"/>
      <c r="M245" s="225" t="s">
        <v>1</v>
      </c>
      <c r="N245" s="226" t="s">
        <v>41</v>
      </c>
      <c r="O245" s="91"/>
      <c r="P245" s="227">
        <f>O245*H245</f>
        <v>0</v>
      </c>
      <c r="Q245" s="227">
        <v>0</v>
      </c>
      <c r="R245" s="227">
        <f>Q245*H245</f>
        <v>0</v>
      </c>
      <c r="S245" s="227">
        <v>0</v>
      </c>
      <c r="T245" s="22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9" t="s">
        <v>128</v>
      </c>
      <c r="AT245" s="229" t="s">
        <v>123</v>
      </c>
      <c r="AU245" s="229" t="s">
        <v>85</v>
      </c>
      <c r="AY245" s="17" t="s">
        <v>121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7" t="s">
        <v>81</v>
      </c>
      <c r="BK245" s="230">
        <f>ROUND(I245*H245,2)</f>
        <v>0</v>
      </c>
      <c r="BL245" s="17" t="s">
        <v>128</v>
      </c>
      <c r="BM245" s="229" t="s">
        <v>385</v>
      </c>
    </row>
    <row r="246" s="12" customFormat="1" ht="22.8" customHeight="1">
      <c r="A246" s="12"/>
      <c r="B246" s="202"/>
      <c r="C246" s="203"/>
      <c r="D246" s="204" t="s">
        <v>75</v>
      </c>
      <c r="E246" s="216" t="s">
        <v>386</v>
      </c>
      <c r="F246" s="216" t="s">
        <v>387</v>
      </c>
      <c r="G246" s="203"/>
      <c r="H246" s="203"/>
      <c r="I246" s="206"/>
      <c r="J246" s="217">
        <f>BK246</f>
        <v>0</v>
      </c>
      <c r="K246" s="203"/>
      <c r="L246" s="208"/>
      <c r="M246" s="209"/>
      <c r="N246" s="210"/>
      <c r="O246" s="210"/>
      <c r="P246" s="211">
        <f>SUM(P247:P257)</f>
        <v>0</v>
      </c>
      <c r="Q246" s="210"/>
      <c r="R246" s="211">
        <f>SUM(R247:R257)</f>
        <v>0</v>
      </c>
      <c r="S246" s="210"/>
      <c r="T246" s="212">
        <f>SUM(T247:T257)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3" t="s">
        <v>81</v>
      </c>
      <c r="AT246" s="214" t="s">
        <v>75</v>
      </c>
      <c r="AU246" s="214" t="s">
        <v>81</v>
      </c>
      <c r="AY246" s="213" t="s">
        <v>121</v>
      </c>
      <c r="BK246" s="215">
        <f>SUM(BK247:BK257)</f>
        <v>0</v>
      </c>
    </row>
    <row r="247" s="2" customFormat="1" ht="37.8" customHeight="1">
      <c r="A247" s="38"/>
      <c r="B247" s="39"/>
      <c r="C247" s="218" t="s">
        <v>388</v>
      </c>
      <c r="D247" s="218" t="s">
        <v>123</v>
      </c>
      <c r="E247" s="219" t="s">
        <v>389</v>
      </c>
      <c r="F247" s="220" t="s">
        <v>390</v>
      </c>
      <c r="G247" s="221" t="s">
        <v>202</v>
      </c>
      <c r="H247" s="222">
        <v>12.683</v>
      </c>
      <c r="I247" s="223"/>
      <c r="J247" s="224">
        <f>ROUND(I247*H247,2)</f>
        <v>0</v>
      </c>
      <c r="K247" s="220" t="s">
        <v>127</v>
      </c>
      <c r="L247" s="44"/>
      <c r="M247" s="225" t="s">
        <v>1</v>
      </c>
      <c r="N247" s="226" t="s">
        <v>41</v>
      </c>
      <c r="O247" s="91"/>
      <c r="P247" s="227">
        <f>O247*H247</f>
        <v>0</v>
      </c>
      <c r="Q247" s="227">
        <v>0</v>
      </c>
      <c r="R247" s="227">
        <f>Q247*H247</f>
        <v>0</v>
      </c>
      <c r="S247" s="227">
        <v>0</v>
      </c>
      <c r="T247" s="22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128</v>
      </c>
      <c r="AT247" s="229" t="s">
        <v>123</v>
      </c>
      <c r="AU247" s="229" t="s">
        <v>85</v>
      </c>
      <c r="AY247" s="17" t="s">
        <v>121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81</v>
      </c>
      <c r="BK247" s="230">
        <f>ROUND(I247*H247,2)</f>
        <v>0</v>
      </c>
      <c r="BL247" s="17" t="s">
        <v>128</v>
      </c>
      <c r="BM247" s="229" t="s">
        <v>391</v>
      </c>
    </row>
    <row r="248" s="13" customFormat="1">
      <c r="A248" s="13"/>
      <c r="B248" s="231"/>
      <c r="C248" s="232"/>
      <c r="D248" s="233" t="s">
        <v>130</v>
      </c>
      <c r="E248" s="234" t="s">
        <v>1</v>
      </c>
      <c r="F248" s="235" t="s">
        <v>392</v>
      </c>
      <c r="G248" s="232"/>
      <c r="H248" s="236">
        <v>12.683</v>
      </c>
      <c r="I248" s="237"/>
      <c r="J248" s="232"/>
      <c r="K248" s="232"/>
      <c r="L248" s="238"/>
      <c r="M248" s="239"/>
      <c r="N248" s="240"/>
      <c r="O248" s="240"/>
      <c r="P248" s="240"/>
      <c r="Q248" s="240"/>
      <c r="R248" s="240"/>
      <c r="S248" s="240"/>
      <c r="T248" s="24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2" t="s">
        <v>130</v>
      </c>
      <c r="AU248" s="242" t="s">
        <v>85</v>
      </c>
      <c r="AV248" s="13" t="s">
        <v>85</v>
      </c>
      <c r="AW248" s="13" t="s">
        <v>32</v>
      </c>
      <c r="AX248" s="13" t="s">
        <v>81</v>
      </c>
      <c r="AY248" s="242" t="s">
        <v>121</v>
      </c>
    </row>
    <row r="249" s="2" customFormat="1" ht="49.05" customHeight="1">
      <c r="A249" s="38"/>
      <c r="B249" s="39"/>
      <c r="C249" s="218" t="s">
        <v>393</v>
      </c>
      <c r="D249" s="218" t="s">
        <v>123</v>
      </c>
      <c r="E249" s="219" t="s">
        <v>394</v>
      </c>
      <c r="F249" s="220" t="s">
        <v>395</v>
      </c>
      <c r="G249" s="221" t="s">
        <v>202</v>
      </c>
      <c r="H249" s="222">
        <v>114.14700000000001</v>
      </c>
      <c r="I249" s="223"/>
      <c r="J249" s="224">
        <f>ROUND(I249*H249,2)</f>
        <v>0</v>
      </c>
      <c r="K249" s="220" t="s">
        <v>127</v>
      </c>
      <c r="L249" s="44"/>
      <c r="M249" s="225" t="s">
        <v>1</v>
      </c>
      <c r="N249" s="226" t="s">
        <v>41</v>
      </c>
      <c r="O249" s="91"/>
      <c r="P249" s="227">
        <f>O249*H249</f>
        <v>0</v>
      </c>
      <c r="Q249" s="227">
        <v>0</v>
      </c>
      <c r="R249" s="227">
        <f>Q249*H249</f>
        <v>0</v>
      </c>
      <c r="S249" s="227">
        <v>0</v>
      </c>
      <c r="T249" s="228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9" t="s">
        <v>128</v>
      </c>
      <c r="AT249" s="229" t="s">
        <v>123</v>
      </c>
      <c r="AU249" s="229" t="s">
        <v>85</v>
      </c>
      <c r="AY249" s="17" t="s">
        <v>121</v>
      </c>
      <c r="BE249" s="230">
        <f>IF(N249="základní",J249,0)</f>
        <v>0</v>
      </c>
      <c r="BF249" s="230">
        <f>IF(N249="snížená",J249,0)</f>
        <v>0</v>
      </c>
      <c r="BG249" s="230">
        <f>IF(N249="zákl. přenesená",J249,0)</f>
        <v>0</v>
      </c>
      <c r="BH249" s="230">
        <f>IF(N249="sníž. přenesená",J249,0)</f>
        <v>0</v>
      </c>
      <c r="BI249" s="230">
        <f>IF(N249="nulová",J249,0)</f>
        <v>0</v>
      </c>
      <c r="BJ249" s="17" t="s">
        <v>81</v>
      </c>
      <c r="BK249" s="230">
        <f>ROUND(I249*H249,2)</f>
        <v>0</v>
      </c>
      <c r="BL249" s="17" t="s">
        <v>128</v>
      </c>
      <c r="BM249" s="229" t="s">
        <v>396</v>
      </c>
    </row>
    <row r="250" s="13" customFormat="1">
      <c r="A250" s="13"/>
      <c r="B250" s="231"/>
      <c r="C250" s="232"/>
      <c r="D250" s="233" t="s">
        <v>130</v>
      </c>
      <c r="E250" s="234" t="s">
        <v>1</v>
      </c>
      <c r="F250" s="235" t="s">
        <v>397</v>
      </c>
      <c r="G250" s="232"/>
      <c r="H250" s="236">
        <v>114.14700000000001</v>
      </c>
      <c r="I250" s="237"/>
      <c r="J250" s="232"/>
      <c r="K250" s="232"/>
      <c r="L250" s="238"/>
      <c r="M250" s="239"/>
      <c r="N250" s="240"/>
      <c r="O250" s="240"/>
      <c r="P250" s="240"/>
      <c r="Q250" s="240"/>
      <c r="R250" s="240"/>
      <c r="S250" s="240"/>
      <c r="T250" s="24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2" t="s">
        <v>130</v>
      </c>
      <c r="AU250" s="242" t="s">
        <v>85</v>
      </c>
      <c r="AV250" s="13" t="s">
        <v>85</v>
      </c>
      <c r="AW250" s="13" t="s">
        <v>32</v>
      </c>
      <c r="AX250" s="13" t="s">
        <v>81</v>
      </c>
      <c r="AY250" s="242" t="s">
        <v>121</v>
      </c>
    </row>
    <row r="251" s="2" customFormat="1" ht="24.15" customHeight="1">
      <c r="A251" s="38"/>
      <c r="B251" s="39"/>
      <c r="C251" s="218" t="s">
        <v>398</v>
      </c>
      <c r="D251" s="218" t="s">
        <v>123</v>
      </c>
      <c r="E251" s="219" t="s">
        <v>399</v>
      </c>
      <c r="F251" s="220" t="s">
        <v>400</v>
      </c>
      <c r="G251" s="221" t="s">
        <v>202</v>
      </c>
      <c r="H251" s="222">
        <v>12.683</v>
      </c>
      <c r="I251" s="223"/>
      <c r="J251" s="224">
        <f>ROUND(I251*H251,2)</f>
        <v>0</v>
      </c>
      <c r="K251" s="220" t="s">
        <v>127</v>
      </c>
      <c r="L251" s="44"/>
      <c r="M251" s="225" t="s">
        <v>1</v>
      </c>
      <c r="N251" s="226" t="s">
        <v>41</v>
      </c>
      <c r="O251" s="91"/>
      <c r="P251" s="227">
        <f>O251*H251</f>
        <v>0</v>
      </c>
      <c r="Q251" s="227">
        <v>0</v>
      </c>
      <c r="R251" s="227">
        <f>Q251*H251</f>
        <v>0</v>
      </c>
      <c r="S251" s="227">
        <v>0</v>
      </c>
      <c r="T251" s="22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9" t="s">
        <v>128</v>
      </c>
      <c r="AT251" s="229" t="s">
        <v>123</v>
      </c>
      <c r="AU251" s="229" t="s">
        <v>85</v>
      </c>
      <c r="AY251" s="17" t="s">
        <v>121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7" t="s">
        <v>81</v>
      </c>
      <c r="BK251" s="230">
        <f>ROUND(I251*H251,2)</f>
        <v>0</v>
      </c>
      <c r="BL251" s="17" t="s">
        <v>128</v>
      </c>
      <c r="BM251" s="229" t="s">
        <v>401</v>
      </c>
    </row>
    <row r="252" s="2" customFormat="1" ht="44.25" customHeight="1">
      <c r="A252" s="38"/>
      <c r="B252" s="39"/>
      <c r="C252" s="218" t="s">
        <v>402</v>
      </c>
      <c r="D252" s="254" t="s">
        <v>123</v>
      </c>
      <c r="E252" s="219" t="s">
        <v>403</v>
      </c>
      <c r="F252" s="220" t="s">
        <v>404</v>
      </c>
      <c r="G252" s="221" t="s">
        <v>202</v>
      </c>
      <c r="H252" s="222">
        <v>2.9950000000000001</v>
      </c>
      <c r="I252" s="223"/>
      <c r="J252" s="224">
        <f>ROUND(I252*H252,2)</f>
        <v>0</v>
      </c>
      <c r="K252" s="220" t="s">
        <v>203</v>
      </c>
      <c r="L252" s="44"/>
      <c r="M252" s="225" t="s">
        <v>1</v>
      </c>
      <c r="N252" s="226" t="s">
        <v>41</v>
      </c>
      <c r="O252" s="91"/>
      <c r="P252" s="227">
        <f>O252*H252</f>
        <v>0</v>
      </c>
      <c r="Q252" s="227">
        <v>0</v>
      </c>
      <c r="R252" s="227">
        <f>Q252*H252</f>
        <v>0</v>
      </c>
      <c r="S252" s="227">
        <v>0</v>
      </c>
      <c r="T252" s="228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9" t="s">
        <v>128</v>
      </c>
      <c r="AT252" s="229" t="s">
        <v>123</v>
      </c>
      <c r="AU252" s="229" t="s">
        <v>85</v>
      </c>
      <c r="AY252" s="17" t="s">
        <v>121</v>
      </c>
      <c r="BE252" s="230">
        <f>IF(N252="základní",J252,0)</f>
        <v>0</v>
      </c>
      <c r="BF252" s="230">
        <f>IF(N252="snížená",J252,0)</f>
        <v>0</v>
      </c>
      <c r="BG252" s="230">
        <f>IF(N252="zákl. přenesená",J252,0)</f>
        <v>0</v>
      </c>
      <c r="BH252" s="230">
        <f>IF(N252="sníž. přenesená",J252,0)</f>
        <v>0</v>
      </c>
      <c r="BI252" s="230">
        <f>IF(N252="nulová",J252,0)</f>
        <v>0</v>
      </c>
      <c r="BJ252" s="17" t="s">
        <v>81</v>
      </c>
      <c r="BK252" s="230">
        <f>ROUND(I252*H252,2)</f>
        <v>0</v>
      </c>
      <c r="BL252" s="17" t="s">
        <v>128</v>
      </c>
      <c r="BM252" s="229" t="s">
        <v>405</v>
      </c>
    </row>
    <row r="253" s="13" customFormat="1">
      <c r="A253" s="13"/>
      <c r="B253" s="231"/>
      <c r="C253" s="232"/>
      <c r="D253" s="233" t="s">
        <v>130</v>
      </c>
      <c r="E253" s="234" t="s">
        <v>1</v>
      </c>
      <c r="F253" s="235" t="s">
        <v>406</v>
      </c>
      <c r="G253" s="232"/>
      <c r="H253" s="236">
        <v>2.9950000000000001</v>
      </c>
      <c r="I253" s="237"/>
      <c r="J253" s="232"/>
      <c r="K253" s="232"/>
      <c r="L253" s="238"/>
      <c r="M253" s="239"/>
      <c r="N253" s="240"/>
      <c r="O253" s="240"/>
      <c r="P253" s="240"/>
      <c r="Q253" s="240"/>
      <c r="R253" s="240"/>
      <c r="S253" s="240"/>
      <c r="T253" s="24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2" t="s">
        <v>130</v>
      </c>
      <c r="AU253" s="242" t="s">
        <v>85</v>
      </c>
      <c r="AV253" s="13" t="s">
        <v>85</v>
      </c>
      <c r="AW253" s="13" t="s">
        <v>32</v>
      </c>
      <c r="AX253" s="13" t="s">
        <v>81</v>
      </c>
      <c r="AY253" s="242" t="s">
        <v>121</v>
      </c>
    </row>
    <row r="254" s="2" customFormat="1" ht="44.25" customHeight="1">
      <c r="A254" s="38"/>
      <c r="B254" s="39"/>
      <c r="C254" s="218" t="s">
        <v>407</v>
      </c>
      <c r="D254" s="254" t="s">
        <v>123</v>
      </c>
      <c r="E254" s="219" t="s">
        <v>408</v>
      </c>
      <c r="F254" s="220" t="s">
        <v>409</v>
      </c>
      <c r="G254" s="221" t="s">
        <v>202</v>
      </c>
      <c r="H254" s="222">
        <v>5.109</v>
      </c>
      <c r="I254" s="223"/>
      <c r="J254" s="224">
        <f>ROUND(I254*H254,2)</f>
        <v>0</v>
      </c>
      <c r="K254" s="220" t="s">
        <v>203</v>
      </c>
      <c r="L254" s="44"/>
      <c r="M254" s="225" t="s">
        <v>1</v>
      </c>
      <c r="N254" s="226" t="s">
        <v>41</v>
      </c>
      <c r="O254" s="91"/>
      <c r="P254" s="227">
        <f>O254*H254</f>
        <v>0</v>
      </c>
      <c r="Q254" s="227">
        <v>0</v>
      </c>
      <c r="R254" s="227">
        <f>Q254*H254</f>
        <v>0</v>
      </c>
      <c r="S254" s="227">
        <v>0</v>
      </c>
      <c r="T254" s="228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9" t="s">
        <v>128</v>
      </c>
      <c r="AT254" s="229" t="s">
        <v>123</v>
      </c>
      <c r="AU254" s="229" t="s">
        <v>85</v>
      </c>
      <c r="AY254" s="17" t="s">
        <v>121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17" t="s">
        <v>81</v>
      </c>
      <c r="BK254" s="230">
        <f>ROUND(I254*H254,2)</f>
        <v>0</v>
      </c>
      <c r="BL254" s="17" t="s">
        <v>128</v>
      </c>
      <c r="BM254" s="229" t="s">
        <v>410</v>
      </c>
    </row>
    <row r="255" s="13" customFormat="1">
      <c r="A255" s="13"/>
      <c r="B255" s="231"/>
      <c r="C255" s="232"/>
      <c r="D255" s="233" t="s">
        <v>130</v>
      </c>
      <c r="E255" s="234" t="s">
        <v>1</v>
      </c>
      <c r="F255" s="235" t="s">
        <v>411</v>
      </c>
      <c r="G255" s="232"/>
      <c r="H255" s="236">
        <v>5.109</v>
      </c>
      <c r="I255" s="237"/>
      <c r="J255" s="232"/>
      <c r="K255" s="232"/>
      <c r="L255" s="238"/>
      <c r="M255" s="239"/>
      <c r="N255" s="240"/>
      <c r="O255" s="240"/>
      <c r="P255" s="240"/>
      <c r="Q255" s="240"/>
      <c r="R255" s="240"/>
      <c r="S255" s="240"/>
      <c r="T255" s="24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2" t="s">
        <v>130</v>
      </c>
      <c r="AU255" s="242" t="s">
        <v>85</v>
      </c>
      <c r="AV255" s="13" t="s">
        <v>85</v>
      </c>
      <c r="AW255" s="13" t="s">
        <v>32</v>
      </c>
      <c r="AX255" s="13" t="s">
        <v>81</v>
      </c>
      <c r="AY255" s="242" t="s">
        <v>121</v>
      </c>
    </row>
    <row r="256" s="2" customFormat="1" ht="44.25" customHeight="1">
      <c r="A256" s="38"/>
      <c r="B256" s="39"/>
      <c r="C256" s="218" t="s">
        <v>412</v>
      </c>
      <c r="D256" s="254" t="s">
        <v>123</v>
      </c>
      <c r="E256" s="219" t="s">
        <v>413</v>
      </c>
      <c r="F256" s="220" t="s">
        <v>201</v>
      </c>
      <c r="G256" s="221" t="s">
        <v>202</v>
      </c>
      <c r="H256" s="222">
        <v>1.5780000000000001</v>
      </c>
      <c r="I256" s="223"/>
      <c r="J256" s="224">
        <f>ROUND(I256*H256,2)</f>
        <v>0</v>
      </c>
      <c r="K256" s="220" t="s">
        <v>203</v>
      </c>
      <c r="L256" s="44"/>
      <c r="M256" s="225" t="s">
        <v>1</v>
      </c>
      <c r="N256" s="226" t="s">
        <v>41</v>
      </c>
      <c r="O256" s="91"/>
      <c r="P256" s="227">
        <f>O256*H256</f>
        <v>0</v>
      </c>
      <c r="Q256" s="227">
        <v>0</v>
      </c>
      <c r="R256" s="227">
        <f>Q256*H256</f>
        <v>0</v>
      </c>
      <c r="S256" s="227">
        <v>0</v>
      </c>
      <c r="T256" s="22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9" t="s">
        <v>128</v>
      </c>
      <c r="AT256" s="229" t="s">
        <v>123</v>
      </c>
      <c r="AU256" s="229" t="s">
        <v>85</v>
      </c>
      <c r="AY256" s="17" t="s">
        <v>121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81</v>
      </c>
      <c r="BK256" s="230">
        <f>ROUND(I256*H256,2)</f>
        <v>0</v>
      </c>
      <c r="BL256" s="17" t="s">
        <v>128</v>
      </c>
      <c r="BM256" s="229" t="s">
        <v>414</v>
      </c>
    </row>
    <row r="257" s="13" customFormat="1">
      <c r="A257" s="13"/>
      <c r="B257" s="231"/>
      <c r="C257" s="232"/>
      <c r="D257" s="233" t="s">
        <v>130</v>
      </c>
      <c r="E257" s="234" t="s">
        <v>1</v>
      </c>
      <c r="F257" s="235" t="s">
        <v>415</v>
      </c>
      <c r="G257" s="232"/>
      <c r="H257" s="236">
        <v>1.5780000000000001</v>
      </c>
      <c r="I257" s="237"/>
      <c r="J257" s="232"/>
      <c r="K257" s="232"/>
      <c r="L257" s="238"/>
      <c r="M257" s="239"/>
      <c r="N257" s="240"/>
      <c r="O257" s="240"/>
      <c r="P257" s="240"/>
      <c r="Q257" s="240"/>
      <c r="R257" s="240"/>
      <c r="S257" s="240"/>
      <c r="T257" s="24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2" t="s">
        <v>130</v>
      </c>
      <c r="AU257" s="242" t="s">
        <v>85</v>
      </c>
      <c r="AV257" s="13" t="s">
        <v>85</v>
      </c>
      <c r="AW257" s="13" t="s">
        <v>32</v>
      </c>
      <c r="AX257" s="13" t="s">
        <v>81</v>
      </c>
      <c r="AY257" s="242" t="s">
        <v>121</v>
      </c>
    </row>
    <row r="258" s="12" customFormat="1" ht="22.8" customHeight="1">
      <c r="A258" s="12"/>
      <c r="B258" s="202"/>
      <c r="C258" s="203"/>
      <c r="D258" s="204" t="s">
        <v>75</v>
      </c>
      <c r="E258" s="216" t="s">
        <v>416</v>
      </c>
      <c r="F258" s="216" t="s">
        <v>417</v>
      </c>
      <c r="G258" s="203"/>
      <c r="H258" s="203"/>
      <c r="I258" s="206"/>
      <c r="J258" s="217">
        <f>BK258</f>
        <v>0</v>
      </c>
      <c r="K258" s="203"/>
      <c r="L258" s="208"/>
      <c r="M258" s="209"/>
      <c r="N258" s="210"/>
      <c r="O258" s="210"/>
      <c r="P258" s="211">
        <f>P259</f>
        <v>0</v>
      </c>
      <c r="Q258" s="210"/>
      <c r="R258" s="211">
        <f>R259</f>
        <v>0</v>
      </c>
      <c r="S258" s="210"/>
      <c r="T258" s="212">
        <f>T259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13" t="s">
        <v>81</v>
      </c>
      <c r="AT258" s="214" t="s">
        <v>75</v>
      </c>
      <c r="AU258" s="214" t="s">
        <v>81</v>
      </c>
      <c r="AY258" s="213" t="s">
        <v>121</v>
      </c>
      <c r="BK258" s="215">
        <f>BK259</f>
        <v>0</v>
      </c>
    </row>
    <row r="259" s="2" customFormat="1" ht="49.05" customHeight="1">
      <c r="A259" s="38"/>
      <c r="B259" s="39"/>
      <c r="C259" s="218" t="s">
        <v>418</v>
      </c>
      <c r="D259" s="218" t="s">
        <v>123</v>
      </c>
      <c r="E259" s="219" t="s">
        <v>419</v>
      </c>
      <c r="F259" s="220" t="s">
        <v>420</v>
      </c>
      <c r="G259" s="221" t="s">
        <v>202</v>
      </c>
      <c r="H259" s="222">
        <v>25.774000000000001</v>
      </c>
      <c r="I259" s="223"/>
      <c r="J259" s="224">
        <f>ROUND(I259*H259,2)</f>
        <v>0</v>
      </c>
      <c r="K259" s="220" t="s">
        <v>127</v>
      </c>
      <c r="L259" s="44"/>
      <c r="M259" s="275" t="s">
        <v>1</v>
      </c>
      <c r="N259" s="276" t="s">
        <v>41</v>
      </c>
      <c r="O259" s="277"/>
      <c r="P259" s="278">
        <f>O259*H259</f>
        <v>0</v>
      </c>
      <c r="Q259" s="278">
        <v>0</v>
      </c>
      <c r="R259" s="278">
        <f>Q259*H259</f>
        <v>0</v>
      </c>
      <c r="S259" s="278">
        <v>0</v>
      </c>
      <c r="T259" s="279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9" t="s">
        <v>128</v>
      </c>
      <c r="AT259" s="229" t="s">
        <v>123</v>
      </c>
      <c r="AU259" s="229" t="s">
        <v>85</v>
      </c>
      <c r="AY259" s="17" t="s">
        <v>121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17" t="s">
        <v>81</v>
      </c>
      <c r="BK259" s="230">
        <f>ROUND(I259*H259,2)</f>
        <v>0</v>
      </c>
      <c r="BL259" s="17" t="s">
        <v>128</v>
      </c>
      <c r="BM259" s="229" t="s">
        <v>421</v>
      </c>
    </row>
    <row r="260" s="2" customFormat="1" ht="6.96" customHeight="1">
      <c r="A260" s="38"/>
      <c r="B260" s="66"/>
      <c r="C260" s="67"/>
      <c r="D260" s="67"/>
      <c r="E260" s="67"/>
      <c r="F260" s="67"/>
      <c r="G260" s="67"/>
      <c r="H260" s="67"/>
      <c r="I260" s="67"/>
      <c r="J260" s="67"/>
      <c r="K260" s="67"/>
      <c r="L260" s="44"/>
      <c r="M260" s="38"/>
      <c r="O260" s="38"/>
      <c r="P260" s="38"/>
      <c r="Q260" s="38"/>
      <c r="R260" s="38"/>
      <c r="S260" s="38"/>
      <c r="T260" s="38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</row>
  </sheetData>
  <sheetProtection sheet="1" autoFilter="0" formatColumns="0" formatRows="0" objects="1" scenarios="1" spinCount="100000" saltValue="lAxJbon5D2Nxo5sRW9Y5qxOifzO4uuEY4KmEtoxz80PhHTOzlqiWCv5O5+Fvc064IzfZRzEZYu0erV4STbl6xg==" hashValue="cJ+MVTE9muQUnfFXTLUfgqvNMHUTvdluzLutzLVLsBYXtIr3VGXMVR++uyH8w4QLoKjaUXBESov7cI95o+HQ0g==" algorithmName="SHA-512" password="CC35"/>
  <autoFilter ref="C124:K259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89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Holice, Holubova - kanalizace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422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24. 7. 2024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ROUND((SUM(BE124:BE156)),  2)</f>
        <v>0</v>
      </c>
      <c r="G33" s="38"/>
      <c r="H33" s="38"/>
      <c r="I33" s="155">
        <v>0.20999999999999999</v>
      </c>
      <c r="J33" s="154">
        <f>ROUND(((SUM(BE124:BE156))*I33),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ROUND((SUM(BF124:BF156)),  2)</f>
        <v>0</v>
      </c>
      <c r="G34" s="38"/>
      <c r="H34" s="38"/>
      <c r="I34" s="155">
        <v>0.12</v>
      </c>
      <c r="J34" s="154">
        <f>ROUND(((SUM(BF124:BF156))*I34),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ROUND((SUM(BG124:BG156)),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ROUND((SUM(BH124:BH156)),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ROUND((SUM(BI124:BI156)),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Holice, Holubova - kanalizace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VON - Vedlejší a ostatní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Holice</v>
      </c>
      <c r="G89" s="40"/>
      <c r="H89" s="40"/>
      <c r="I89" s="32" t="s">
        <v>22</v>
      </c>
      <c r="J89" s="79" t="str">
        <f>IF(J12="","",J12)</f>
        <v>24. 7. 2024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Vodovody a kanalizace Pardubice, a.s.</v>
      </c>
      <c r="G91" s="40"/>
      <c r="H91" s="40"/>
      <c r="I91" s="32" t="s">
        <v>30</v>
      </c>
      <c r="J91" s="36" t="str">
        <f>E21</f>
        <v>Multiaqua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Jiří Myslík, DiS.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93</v>
      </c>
      <c r="D94" s="176"/>
      <c r="E94" s="176"/>
      <c r="F94" s="176"/>
      <c r="G94" s="176"/>
      <c r="H94" s="176"/>
      <c r="I94" s="176"/>
      <c r="J94" s="177" t="s">
        <v>94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95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96</v>
      </c>
    </row>
    <row r="97" s="9" customFormat="1" ht="24.96" customHeight="1">
      <c r="A97" s="9"/>
      <c r="B97" s="179"/>
      <c r="C97" s="180"/>
      <c r="D97" s="181" t="s">
        <v>423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424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9"/>
      <c r="C99" s="180"/>
      <c r="D99" s="181" t="s">
        <v>425</v>
      </c>
      <c r="E99" s="182"/>
      <c r="F99" s="182"/>
      <c r="G99" s="182"/>
      <c r="H99" s="182"/>
      <c r="I99" s="182"/>
      <c r="J99" s="183">
        <f>J130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424</v>
      </c>
      <c r="E100" s="188"/>
      <c r="F100" s="188"/>
      <c r="G100" s="188"/>
      <c r="H100" s="188"/>
      <c r="I100" s="188"/>
      <c r="J100" s="189">
        <f>J131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9"/>
      <c r="C101" s="180"/>
      <c r="D101" s="181" t="s">
        <v>426</v>
      </c>
      <c r="E101" s="182"/>
      <c r="F101" s="182"/>
      <c r="G101" s="182"/>
      <c r="H101" s="182"/>
      <c r="I101" s="182"/>
      <c r="J101" s="183">
        <f>J136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5"/>
      <c r="C102" s="186"/>
      <c r="D102" s="187" t="s">
        <v>424</v>
      </c>
      <c r="E102" s="188"/>
      <c r="F102" s="188"/>
      <c r="G102" s="188"/>
      <c r="H102" s="188"/>
      <c r="I102" s="188"/>
      <c r="J102" s="189">
        <f>J137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427</v>
      </c>
      <c r="E103" s="182"/>
      <c r="F103" s="182"/>
      <c r="G103" s="182"/>
      <c r="H103" s="182"/>
      <c r="I103" s="182"/>
      <c r="J103" s="183">
        <f>J148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424</v>
      </c>
      <c r="E104" s="188"/>
      <c r="F104" s="188"/>
      <c r="G104" s="188"/>
      <c r="H104" s="188"/>
      <c r="I104" s="188"/>
      <c r="J104" s="189">
        <f>J149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106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>Holice, Holubova - kanalizace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90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VON - Vedlejší a ostatní náklady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Holice</v>
      </c>
      <c r="G118" s="40"/>
      <c r="H118" s="40"/>
      <c r="I118" s="32" t="s">
        <v>22</v>
      </c>
      <c r="J118" s="79" t="str">
        <f>IF(J12="","",J12)</f>
        <v>24. 7. 2024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Vodovody a kanalizace Pardubice, a.s.</v>
      </c>
      <c r="G120" s="40"/>
      <c r="H120" s="40"/>
      <c r="I120" s="32" t="s">
        <v>30</v>
      </c>
      <c r="J120" s="36" t="str">
        <f>E21</f>
        <v>Multiaqua s.r.o.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IF(E18="","",E18)</f>
        <v>Vyplň údaj</v>
      </c>
      <c r="G121" s="40"/>
      <c r="H121" s="40"/>
      <c r="I121" s="32" t="s">
        <v>33</v>
      </c>
      <c r="J121" s="36" t="str">
        <f>E24</f>
        <v>Jiří Myslík, DiS.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107</v>
      </c>
      <c r="D123" s="194" t="s">
        <v>61</v>
      </c>
      <c r="E123" s="194" t="s">
        <v>57</v>
      </c>
      <c r="F123" s="194" t="s">
        <v>58</v>
      </c>
      <c r="G123" s="194" t="s">
        <v>108</v>
      </c>
      <c r="H123" s="194" t="s">
        <v>109</v>
      </c>
      <c r="I123" s="194" t="s">
        <v>110</v>
      </c>
      <c r="J123" s="194" t="s">
        <v>94</v>
      </c>
      <c r="K123" s="195" t="s">
        <v>111</v>
      </c>
      <c r="L123" s="196"/>
      <c r="M123" s="100" t="s">
        <v>1</v>
      </c>
      <c r="N123" s="101" t="s">
        <v>40</v>
      </c>
      <c r="O123" s="101" t="s">
        <v>112</v>
      </c>
      <c r="P123" s="101" t="s">
        <v>113</v>
      </c>
      <c r="Q123" s="101" t="s">
        <v>114</v>
      </c>
      <c r="R123" s="101" t="s">
        <v>115</v>
      </c>
      <c r="S123" s="101" t="s">
        <v>116</v>
      </c>
      <c r="T123" s="102" t="s">
        <v>117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118</v>
      </c>
      <c r="D124" s="40"/>
      <c r="E124" s="40"/>
      <c r="F124" s="40"/>
      <c r="G124" s="40"/>
      <c r="H124" s="40"/>
      <c r="I124" s="40"/>
      <c r="J124" s="197">
        <f>BK124</f>
        <v>0</v>
      </c>
      <c r="K124" s="40"/>
      <c r="L124" s="44"/>
      <c r="M124" s="103"/>
      <c r="N124" s="198"/>
      <c r="O124" s="104"/>
      <c r="P124" s="199">
        <f>P125+P130+P136+P148</f>
        <v>0</v>
      </c>
      <c r="Q124" s="104"/>
      <c r="R124" s="199">
        <f>R125+R130+R136+R148</f>
        <v>0</v>
      </c>
      <c r="S124" s="104"/>
      <c r="T124" s="200">
        <f>T125+T130+T136+T148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75</v>
      </c>
      <c r="AU124" s="17" t="s">
        <v>96</v>
      </c>
      <c r="BK124" s="201">
        <f>BK125+BK130+BK136+BK148</f>
        <v>0</v>
      </c>
    </row>
    <row r="125" s="12" customFormat="1" ht="25.92" customHeight="1">
      <c r="A125" s="12"/>
      <c r="B125" s="202"/>
      <c r="C125" s="203"/>
      <c r="D125" s="204" t="s">
        <v>75</v>
      </c>
      <c r="E125" s="205" t="s">
        <v>428</v>
      </c>
      <c r="F125" s="205" t="s">
        <v>429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</f>
        <v>0</v>
      </c>
      <c r="Q125" s="210"/>
      <c r="R125" s="211">
        <f>R126</f>
        <v>0</v>
      </c>
      <c r="S125" s="210"/>
      <c r="T125" s="212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81</v>
      </c>
      <c r="AT125" s="214" t="s">
        <v>75</v>
      </c>
      <c r="AU125" s="214" t="s">
        <v>76</v>
      </c>
      <c r="AY125" s="213" t="s">
        <v>121</v>
      </c>
      <c r="BK125" s="215">
        <f>BK126</f>
        <v>0</v>
      </c>
    </row>
    <row r="126" s="12" customFormat="1" ht="22.8" customHeight="1">
      <c r="A126" s="12"/>
      <c r="B126" s="202"/>
      <c r="C126" s="203"/>
      <c r="D126" s="204" t="s">
        <v>75</v>
      </c>
      <c r="E126" s="216" t="s">
        <v>430</v>
      </c>
      <c r="F126" s="216" t="s">
        <v>431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SUM(P127:P129)</f>
        <v>0</v>
      </c>
      <c r="Q126" s="210"/>
      <c r="R126" s="211">
        <f>SUM(R127:R129)</f>
        <v>0</v>
      </c>
      <c r="S126" s="210"/>
      <c r="T126" s="212">
        <f>SUM(T127:T129)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81</v>
      </c>
      <c r="AT126" s="214" t="s">
        <v>75</v>
      </c>
      <c r="AU126" s="214" t="s">
        <v>81</v>
      </c>
      <c r="AY126" s="213" t="s">
        <v>121</v>
      </c>
      <c r="BK126" s="215">
        <f>SUM(BK127:BK129)</f>
        <v>0</v>
      </c>
    </row>
    <row r="127" s="2" customFormat="1" ht="24.15" customHeight="1">
      <c r="A127" s="38"/>
      <c r="B127" s="39"/>
      <c r="C127" s="218" t="s">
        <v>81</v>
      </c>
      <c r="D127" s="218" t="s">
        <v>123</v>
      </c>
      <c r="E127" s="219" t="s">
        <v>432</v>
      </c>
      <c r="F127" s="220" t="s">
        <v>433</v>
      </c>
      <c r="G127" s="221" t="s">
        <v>343</v>
      </c>
      <c r="H127" s="222">
        <v>1</v>
      </c>
      <c r="I127" s="223"/>
      <c r="J127" s="224">
        <f>ROUND(I127*H127,2)</f>
        <v>0</v>
      </c>
      <c r="K127" s="220" t="s">
        <v>1</v>
      </c>
      <c r="L127" s="44"/>
      <c r="M127" s="225" t="s">
        <v>1</v>
      </c>
      <c r="N127" s="226" t="s">
        <v>41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128</v>
      </c>
      <c r="AT127" s="229" t="s">
        <v>123</v>
      </c>
      <c r="AU127" s="229" t="s">
        <v>85</v>
      </c>
      <c r="AY127" s="17" t="s">
        <v>121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81</v>
      </c>
      <c r="BK127" s="230">
        <f>ROUND(I127*H127,2)</f>
        <v>0</v>
      </c>
      <c r="BL127" s="17" t="s">
        <v>128</v>
      </c>
      <c r="BM127" s="229" t="s">
        <v>85</v>
      </c>
    </row>
    <row r="128" s="2" customFormat="1" ht="16.5" customHeight="1">
      <c r="A128" s="38"/>
      <c r="B128" s="39"/>
      <c r="C128" s="218" t="s">
        <v>85</v>
      </c>
      <c r="D128" s="218" t="s">
        <v>123</v>
      </c>
      <c r="E128" s="219" t="s">
        <v>434</v>
      </c>
      <c r="F128" s="220" t="s">
        <v>435</v>
      </c>
      <c r="G128" s="221" t="s">
        <v>343</v>
      </c>
      <c r="H128" s="222">
        <v>1</v>
      </c>
      <c r="I128" s="223"/>
      <c r="J128" s="224">
        <f>ROUND(I128*H128,2)</f>
        <v>0</v>
      </c>
      <c r="K128" s="220" t="s">
        <v>1</v>
      </c>
      <c r="L128" s="44"/>
      <c r="M128" s="225" t="s">
        <v>1</v>
      </c>
      <c r="N128" s="226" t="s">
        <v>41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128</v>
      </c>
      <c r="AT128" s="229" t="s">
        <v>123</v>
      </c>
      <c r="AU128" s="229" t="s">
        <v>85</v>
      </c>
      <c r="AY128" s="17" t="s">
        <v>121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81</v>
      </c>
      <c r="BK128" s="230">
        <f>ROUND(I128*H128,2)</f>
        <v>0</v>
      </c>
      <c r="BL128" s="17" t="s">
        <v>128</v>
      </c>
      <c r="BM128" s="229" t="s">
        <v>128</v>
      </c>
    </row>
    <row r="129" s="2" customFormat="1" ht="16.5" customHeight="1">
      <c r="A129" s="38"/>
      <c r="B129" s="39"/>
      <c r="C129" s="218" t="s">
        <v>138</v>
      </c>
      <c r="D129" s="218" t="s">
        <v>123</v>
      </c>
      <c r="E129" s="219" t="s">
        <v>436</v>
      </c>
      <c r="F129" s="220" t="s">
        <v>437</v>
      </c>
      <c r="G129" s="221" t="s">
        <v>343</v>
      </c>
      <c r="H129" s="222">
        <v>1</v>
      </c>
      <c r="I129" s="223"/>
      <c r="J129" s="224">
        <f>ROUND(I129*H129,2)</f>
        <v>0</v>
      </c>
      <c r="K129" s="220" t="s">
        <v>1</v>
      </c>
      <c r="L129" s="44"/>
      <c r="M129" s="225" t="s">
        <v>1</v>
      </c>
      <c r="N129" s="226" t="s">
        <v>41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128</v>
      </c>
      <c r="AT129" s="229" t="s">
        <v>123</v>
      </c>
      <c r="AU129" s="229" t="s">
        <v>85</v>
      </c>
      <c r="AY129" s="17" t="s">
        <v>121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81</v>
      </c>
      <c r="BK129" s="230">
        <f>ROUND(I129*H129,2)</f>
        <v>0</v>
      </c>
      <c r="BL129" s="17" t="s">
        <v>128</v>
      </c>
      <c r="BM129" s="229" t="s">
        <v>154</v>
      </c>
    </row>
    <row r="130" s="12" customFormat="1" ht="25.92" customHeight="1">
      <c r="A130" s="12"/>
      <c r="B130" s="202"/>
      <c r="C130" s="203"/>
      <c r="D130" s="204" t="s">
        <v>75</v>
      </c>
      <c r="E130" s="205" t="s">
        <v>438</v>
      </c>
      <c r="F130" s="205" t="s">
        <v>439</v>
      </c>
      <c r="G130" s="203"/>
      <c r="H130" s="203"/>
      <c r="I130" s="206"/>
      <c r="J130" s="207">
        <f>BK130</f>
        <v>0</v>
      </c>
      <c r="K130" s="203"/>
      <c r="L130" s="208"/>
      <c r="M130" s="209"/>
      <c r="N130" s="210"/>
      <c r="O130" s="210"/>
      <c r="P130" s="211">
        <f>P131</f>
        <v>0</v>
      </c>
      <c r="Q130" s="210"/>
      <c r="R130" s="211">
        <f>R131</f>
        <v>0</v>
      </c>
      <c r="S130" s="210"/>
      <c r="T130" s="212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81</v>
      </c>
      <c r="AT130" s="214" t="s">
        <v>75</v>
      </c>
      <c r="AU130" s="214" t="s">
        <v>76</v>
      </c>
      <c r="AY130" s="213" t="s">
        <v>121</v>
      </c>
      <c r="BK130" s="215">
        <f>BK131</f>
        <v>0</v>
      </c>
    </row>
    <row r="131" s="12" customFormat="1" ht="22.8" customHeight="1">
      <c r="A131" s="12"/>
      <c r="B131" s="202"/>
      <c r="C131" s="203"/>
      <c r="D131" s="204" t="s">
        <v>75</v>
      </c>
      <c r="E131" s="216" t="s">
        <v>430</v>
      </c>
      <c r="F131" s="216" t="s">
        <v>431</v>
      </c>
      <c r="G131" s="203"/>
      <c r="H131" s="203"/>
      <c r="I131" s="206"/>
      <c r="J131" s="217">
        <f>BK131</f>
        <v>0</v>
      </c>
      <c r="K131" s="203"/>
      <c r="L131" s="208"/>
      <c r="M131" s="209"/>
      <c r="N131" s="210"/>
      <c r="O131" s="210"/>
      <c r="P131" s="211">
        <f>SUM(P132:P135)</f>
        <v>0</v>
      </c>
      <c r="Q131" s="210"/>
      <c r="R131" s="211">
        <f>SUM(R132:R135)</f>
        <v>0</v>
      </c>
      <c r="S131" s="210"/>
      <c r="T131" s="212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81</v>
      </c>
      <c r="AT131" s="214" t="s">
        <v>75</v>
      </c>
      <c r="AU131" s="214" t="s">
        <v>81</v>
      </c>
      <c r="AY131" s="213" t="s">
        <v>121</v>
      </c>
      <c r="BK131" s="215">
        <f>SUM(BK132:BK135)</f>
        <v>0</v>
      </c>
    </row>
    <row r="132" s="2" customFormat="1" ht="16.5" customHeight="1">
      <c r="A132" s="38"/>
      <c r="B132" s="39"/>
      <c r="C132" s="218" t="s">
        <v>128</v>
      </c>
      <c r="D132" s="218" t="s">
        <v>123</v>
      </c>
      <c r="E132" s="219" t="s">
        <v>440</v>
      </c>
      <c r="F132" s="220" t="s">
        <v>441</v>
      </c>
      <c r="G132" s="221" t="s">
        <v>343</v>
      </c>
      <c r="H132" s="222">
        <v>1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41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128</v>
      </c>
      <c r="AT132" s="229" t="s">
        <v>123</v>
      </c>
      <c r="AU132" s="229" t="s">
        <v>85</v>
      </c>
      <c r="AY132" s="17" t="s">
        <v>121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81</v>
      </c>
      <c r="BK132" s="230">
        <f>ROUND(I132*H132,2)</f>
        <v>0</v>
      </c>
      <c r="BL132" s="17" t="s">
        <v>128</v>
      </c>
      <c r="BM132" s="229" t="s">
        <v>166</v>
      </c>
    </row>
    <row r="133" s="2" customFormat="1">
      <c r="A133" s="38"/>
      <c r="B133" s="39"/>
      <c r="C133" s="40"/>
      <c r="D133" s="233" t="s">
        <v>442</v>
      </c>
      <c r="E133" s="40"/>
      <c r="F133" s="280" t="s">
        <v>443</v>
      </c>
      <c r="G133" s="40"/>
      <c r="H133" s="40"/>
      <c r="I133" s="281"/>
      <c r="J133" s="40"/>
      <c r="K133" s="40"/>
      <c r="L133" s="44"/>
      <c r="M133" s="282"/>
      <c r="N133" s="283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442</v>
      </c>
      <c r="AU133" s="17" t="s">
        <v>85</v>
      </c>
    </row>
    <row r="134" s="2" customFormat="1" ht="33" customHeight="1">
      <c r="A134" s="38"/>
      <c r="B134" s="39"/>
      <c r="C134" s="218" t="s">
        <v>148</v>
      </c>
      <c r="D134" s="218" t="s">
        <v>123</v>
      </c>
      <c r="E134" s="219" t="s">
        <v>444</v>
      </c>
      <c r="F134" s="220" t="s">
        <v>445</v>
      </c>
      <c r="G134" s="221" t="s">
        <v>343</v>
      </c>
      <c r="H134" s="222">
        <v>1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41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128</v>
      </c>
      <c r="AT134" s="229" t="s">
        <v>123</v>
      </c>
      <c r="AU134" s="229" t="s">
        <v>85</v>
      </c>
      <c r="AY134" s="17" t="s">
        <v>121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81</v>
      </c>
      <c r="BK134" s="230">
        <f>ROUND(I134*H134,2)</f>
        <v>0</v>
      </c>
      <c r="BL134" s="17" t="s">
        <v>128</v>
      </c>
      <c r="BM134" s="229" t="s">
        <v>179</v>
      </c>
    </row>
    <row r="135" s="2" customFormat="1">
      <c r="A135" s="38"/>
      <c r="B135" s="39"/>
      <c r="C135" s="40"/>
      <c r="D135" s="233" t="s">
        <v>442</v>
      </c>
      <c r="E135" s="40"/>
      <c r="F135" s="280" t="s">
        <v>446</v>
      </c>
      <c r="G135" s="40"/>
      <c r="H135" s="40"/>
      <c r="I135" s="281"/>
      <c r="J135" s="40"/>
      <c r="K135" s="40"/>
      <c r="L135" s="44"/>
      <c r="M135" s="282"/>
      <c r="N135" s="28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442</v>
      </c>
      <c r="AU135" s="17" t="s">
        <v>85</v>
      </c>
    </row>
    <row r="136" s="12" customFormat="1" ht="25.92" customHeight="1">
      <c r="A136" s="12"/>
      <c r="B136" s="202"/>
      <c r="C136" s="203"/>
      <c r="D136" s="204" t="s">
        <v>75</v>
      </c>
      <c r="E136" s="205" t="s">
        <v>447</v>
      </c>
      <c r="F136" s="205" t="s">
        <v>448</v>
      </c>
      <c r="G136" s="203"/>
      <c r="H136" s="203"/>
      <c r="I136" s="206"/>
      <c r="J136" s="207">
        <f>BK136</f>
        <v>0</v>
      </c>
      <c r="K136" s="203"/>
      <c r="L136" s="208"/>
      <c r="M136" s="209"/>
      <c r="N136" s="210"/>
      <c r="O136" s="210"/>
      <c r="P136" s="211">
        <f>P137</f>
        <v>0</v>
      </c>
      <c r="Q136" s="210"/>
      <c r="R136" s="211">
        <f>R137</f>
        <v>0</v>
      </c>
      <c r="S136" s="210"/>
      <c r="T136" s="212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3" t="s">
        <v>81</v>
      </c>
      <c r="AT136" s="214" t="s">
        <v>75</v>
      </c>
      <c r="AU136" s="214" t="s">
        <v>76</v>
      </c>
      <c r="AY136" s="213" t="s">
        <v>121</v>
      </c>
      <c r="BK136" s="215">
        <f>BK137</f>
        <v>0</v>
      </c>
    </row>
    <row r="137" s="12" customFormat="1" ht="22.8" customHeight="1">
      <c r="A137" s="12"/>
      <c r="B137" s="202"/>
      <c r="C137" s="203"/>
      <c r="D137" s="204" t="s">
        <v>75</v>
      </c>
      <c r="E137" s="216" t="s">
        <v>430</v>
      </c>
      <c r="F137" s="216" t="s">
        <v>431</v>
      </c>
      <c r="G137" s="203"/>
      <c r="H137" s="203"/>
      <c r="I137" s="206"/>
      <c r="J137" s="217">
        <f>BK137</f>
        <v>0</v>
      </c>
      <c r="K137" s="203"/>
      <c r="L137" s="208"/>
      <c r="M137" s="209"/>
      <c r="N137" s="210"/>
      <c r="O137" s="210"/>
      <c r="P137" s="211">
        <f>SUM(P138:P147)</f>
        <v>0</v>
      </c>
      <c r="Q137" s="210"/>
      <c r="R137" s="211">
        <f>SUM(R138:R147)</f>
        <v>0</v>
      </c>
      <c r="S137" s="210"/>
      <c r="T137" s="212">
        <f>SUM(T138:T147)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81</v>
      </c>
      <c r="AT137" s="214" t="s">
        <v>75</v>
      </c>
      <c r="AU137" s="214" t="s">
        <v>81</v>
      </c>
      <c r="AY137" s="213" t="s">
        <v>121</v>
      </c>
      <c r="BK137" s="215">
        <f>SUM(BK138:BK147)</f>
        <v>0</v>
      </c>
    </row>
    <row r="138" s="2" customFormat="1" ht="33" customHeight="1">
      <c r="A138" s="38"/>
      <c r="B138" s="39"/>
      <c r="C138" s="218" t="s">
        <v>154</v>
      </c>
      <c r="D138" s="218" t="s">
        <v>123</v>
      </c>
      <c r="E138" s="219" t="s">
        <v>449</v>
      </c>
      <c r="F138" s="220" t="s">
        <v>450</v>
      </c>
      <c r="G138" s="221" t="s">
        <v>343</v>
      </c>
      <c r="H138" s="222">
        <v>1</v>
      </c>
      <c r="I138" s="223"/>
      <c r="J138" s="224">
        <f>ROUND(I138*H138,2)</f>
        <v>0</v>
      </c>
      <c r="K138" s="220" t="s">
        <v>1</v>
      </c>
      <c r="L138" s="44"/>
      <c r="M138" s="225" t="s">
        <v>1</v>
      </c>
      <c r="N138" s="226" t="s">
        <v>41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128</v>
      </c>
      <c r="AT138" s="229" t="s">
        <v>123</v>
      </c>
      <c r="AU138" s="229" t="s">
        <v>85</v>
      </c>
      <c r="AY138" s="17" t="s">
        <v>121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81</v>
      </c>
      <c r="BK138" s="230">
        <f>ROUND(I138*H138,2)</f>
        <v>0</v>
      </c>
      <c r="BL138" s="17" t="s">
        <v>128</v>
      </c>
      <c r="BM138" s="229" t="s">
        <v>8</v>
      </c>
    </row>
    <row r="139" s="2" customFormat="1" ht="62.7" customHeight="1">
      <c r="A139" s="38"/>
      <c r="B139" s="39"/>
      <c r="C139" s="218" t="s">
        <v>160</v>
      </c>
      <c r="D139" s="218" t="s">
        <v>123</v>
      </c>
      <c r="E139" s="219" t="s">
        <v>451</v>
      </c>
      <c r="F139" s="220" t="s">
        <v>452</v>
      </c>
      <c r="G139" s="221" t="s">
        <v>343</v>
      </c>
      <c r="H139" s="222">
        <v>1</v>
      </c>
      <c r="I139" s="223"/>
      <c r="J139" s="224">
        <f>ROUND(I139*H139,2)</f>
        <v>0</v>
      </c>
      <c r="K139" s="220" t="s">
        <v>1</v>
      </c>
      <c r="L139" s="44"/>
      <c r="M139" s="225" t="s">
        <v>1</v>
      </c>
      <c r="N139" s="226" t="s">
        <v>41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128</v>
      </c>
      <c r="AT139" s="229" t="s">
        <v>123</v>
      </c>
      <c r="AU139" s="229" t="s">
        <v>85</v>
      </c>
      <c r="AY139" s="17" t="s">
        <v>121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81</v>
      </c>
      <c r="BK139" s="230">
        <f>ROUND(I139*H139,2)</f>
        <v>0</v>
      </c>
      <c r="BL139" s="17" t="s">
        <v>128</v>
      </c>
      <c r="BM139" s="229" t="s">
        <v>195</v>
      </c>
    </row>
    <row r="140" s="2" customFormat="1" ht="16.5" customHeight="1">
      <c r="A140" s="38"/>
      <c r="B140" s="39"/>
      <c r="C140" s="218" t="s">
        <v>166</v>
      </c>
      <c r="D140" s="218" t="s">
        <v>123</v>
      </c>
      <c r="E140" s="219" t="s">
        <v>453</v>
      </c>
      <c r="F140" s="220" t="s">
        <v>454</v>
      </c>
      <c r="G140" s="221" t="s">
        <v>343</v>
      </c>
      <c r="H140" s="222">
        <v>1</v>
      </c>
      <c r="I140" s="223"/>
      <c r="J140" s="224">
        <f>ROUND(I140*H140,2)</f>
        <v>0</v>
      </c>
      <c r="K140" s="220" t="s">
        <v>1</v>
      </c>
      <c r="L140" s="44"/>
      <c r="M140" s="225" t="s">
        <v>1</v>
      </c>
      <c r="N140" s="226" t="s">
        <v>41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128</v>
      </c>
      <c r="AT140" s="229" t="s">
        <v>123</v>
      </c>
      <c r="AU140" s="229" t="s">
        <v>85</v>
      </c>
      <c r="AY140" s="17" t="s">
        <v>121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81</v>
      </c>
      <c r="BK140" s="230">
        <f>ROUND(I140*H140,2)</f>
        <v>0</v>
      </c>
      <c r="BL140" s="17" t="s">
        <v>128</v>
      </c>
      <c r="BM140" s="229" t="s">
        <v>206</v>
      </c>
    </row>
    <row r="141" s="2" customFormat="1">
      <c r="A141" s="38"/>
      <c r="B141" s="39"/>
      <c r="C141" s="40"/>
      <c r="D141" s="233" t="s">
        <v>442</v>
      </c>
      <c r="E141" s="40"/>
      <c r="F141" s="280" t="s">
        <v>455</v>
      </c>
      <c r="G141" s="40"/>
      <c r="H141" s="40"/>
      <c r="I141" s="281"/>
      <c r="J141" s="40"/>
      <c r="K141" s="40"/>
      <c r="L141" s="44"/>
      <c r="M141" s="282"/>
      <c r="N141" s="283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442</v>
      </c>
      <c r="AU141" s="17" t="s">
        <v>85</v>
      </c>
    </row>
    <row r="142" s="2" customFormat="1" ht="44.25" customHeight="1">
      <c r="A142" s="38"/>
      <c r="B142" s="39"/>
      <c r="C142" s="218" t="s">
        <v>172</v>
      </c>
      <c r="D142" s="218" t="s">
        <v>123</v>
      </c>
      <c r="E142" s="219" t="s">
        <v>456</v>
      </c>
      <c r="F142" s="220" t="s">
        <v>457</v>
      </c>
      <c r="G142" s="221" t="s">
        <v>343</v>
      </c>
      <c r="H142" s="222">
        <v>1</v>
      </c>
      <c r="I142" s="223"/>
      <c r="J142" s="224">
        <f>ROUND(I142*H142,2)</f>
        <v>0</v>
      </c>
      <c r="K142" s="220" t="s">
        <v>1</v>
      </c>
      <c r="L142" s="44"/>
      <c r="M142" s="225" t="s">
        <v>1</v>
      </c>
      <c r="N142" s="226" t="s">
        <v>41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128</v>
      </c>
      <c r="AT142" s="229" t="s">
        <v>123</v>
      </c>
      <c r="AU142" s="229" t="s">
        <v>85</v>
      </c>
      <c r="AY142" s="17" t="s">
        <v>121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81</v>
      </c>
      <c r="BK142" s="230">
        <f>ROUND(I142*H142,2)</f>
        <v>0</v>
      </c>
      <c r="BL142" s="17" t="s">
        <v>128</v>
      </c>
      <c r="BM142" s="229" t="s">
        <v>215</v>
      </c>
    </row>
    <row r="143" s="2" customFormat="1" ht="33" customHeight="1">
      <c r="A143" s="38"/>
      <c r="B143" s="39"/>
      <c r="C143" s="218" t="s">
        <v>179</v>
      </c>
      <c r="D143" s="218" t="s">
        <v>123</v>
      </c>
      <c r="E143" s="219" t="s">
        <v>458</v>
      </c>
      <c r="F143" s="220" t="s">
        <v>459</v>
      </c>
      <c r="G143" s="221" t="s">
        <v>343</v>
      </c>
      <c r="H143" s="222">
        <v>1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41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128</v>
      </c>
      <c r="AT143" s="229" t="s">
        <v>123</v>
      </c>
      <c r="AU143" s="229" t="s">
        <v>85</v>
      </c>
      <c r="AY143" s="17" t="s">
        <v>121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81</v>
      </c>
      <c r="BK143" s="230">
        <f>ROUND(I143*H143,2)</f>
        <v>0</v>
      </c>
      <c r="BL143" s="17" t="s">
        <v>128</v>
      </c>
      <c r="BM143" s="229" t="s">
        <v>225</v>
      </c>
    </row>
    <row r="144" s="2" customFormat="1">
      <c r="A144" s="38"/>
      <c r="B144" s="39"/>
      <c r="C144" s="40"/>
      <c r="D144" s="233" t="s">
        <v>442</v>
      </c>
      <c r="E144" s="40"/>
      <c r="F144" s="280" t="s">
        <v>460</v>
      </c>
      <c r="G144" s="40"/>
      <c r="H144" s="40"/>
      <c r="I144" s="281"/>
      <c r="J144" s="40"/>
      <c r="K144" s="40"/>
      <c r="L144" s="44"/>
      <c r="M144" s="282"/>
      <c r="N144" s="283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442</v>
      </c>
      <c r="AU144" s="17" t="s">
        <v>85</v>
      </c>
    </row>
    <row r="145" s="2" customFormat="1" ht="24.15" customHeight="1">
      <c r="A145" s="38"/>
      <c r="B145" s="39"/>
      <c r="C145" s="218" t="s">
        <v>183</v>
      </c>
      <c r="D145" s="218" t="s">
        <v>123</v>
      </c>
      <c r="E145" s="219" t="s">
        <v>461</v>
      </c>
      <c r="F145" s="220" t="s">
        <v>462</v>
      </c>
      <c r="G145" s="221" t="s">
        <v>343</v>
      </c>
      <c r="H145" s="222">
        <v>1</v>
      </c>
      <c r="I145" s="223"/>
      <c r="J145" s="224">
        <f>ROUND(I145*H145,2)</f>
        <v>0</v>
      </c>
      <c r="K145" s="220" t="s">
        <v>1</v>
      </c>
      <c r="L145" s="44"/>
      <c r="M145" s="225" t="s">
        <v>1</v>
      </c>
      <c r="N145" s="226" t="s">
        <v>41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128</v>
      </c>
      <c r="AT145" s="229" t="s">
        <v>123</v>
      </c>
      <c r="AU145" s="229" t="s">
        <v>85</v>
      </c>
      <c r="AY145" s="17" t="s">
        <v>121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81</v>
      </c>
      <c r="BK145" s="230">
        <f>ROUND(I145*H145,2)</f>
        <v>0</v>
      </c>
      <c r="BL145" s="17" t="s">
        <v>128</v>
      </c>
      <c r="BM145" s="229" t="s">
        <v>235</v>
      </c>
    </row>
    <row r="146" s="2" customFormat="1">
      <c r="A146" s="38"/>
      <c r="B146" s="39"/>
      <c r="C146" s="40"/>
      <c r="D146" s="233" t="s">
        <v>442</v>
      </c>
      <c r="E146" s="40"/>
      <c r="F146" s="280" t="s">
        <v>463</v>
      </c>
      <c r="G146" s="40"/>
      <c r="H146" s="40"/>
      <c r="I146" s="281"/>
      <c r="J146" s="40"/>
      <c r="K146" s="40"/>
      <c r="L146" s="44"/>
      <c r="M146" s="282"/>
      <c r="N146" s="283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442</v>
      </c>
      <c r="AU146" s="17" t="s">
        <v>85</v>
      </c>
    </row>
    <row r="147" s="2" customFormat="1" ht="298.05" customHeight="1">
      <c r="A147" s="38"/>
      <c r="B147" s="39"/>
      <c r="C147" s="218" t="s">
        <v>8</v>
      </c>
      <c r="D147" s="218" t="s">
        <v>123</v>
      </c>
      <c r="E147" s="219" t="s">
        <v>464</v>
      </c>
      <c r="F147" s="220" t="s">
        <v>465</v>
      </c>
      <c r="G147" s="221" t="s">
        <v>343</v>
      </c>
      <c r="H147" s="222">
        <v>1</v>
      </c>
      <c r="I147" s="223"/>
      <c r="J147" s="224">
        <f>ROUND(I147*H147,2)</f>
        <v>0</v>
      </c>
      <c r="K147" s="220" t="s">
        <v>1</v>
      </c>
      <c r="L147" s="44"/>
      <c r="M147" s="225" t="s">
        <v>1</v>
      </c>
      <c r="N147" s="226" t="s">
        <v>41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128</v>
      </c>
      <c r="AT147" s="229" t="s">
        <v>123</v>
      </c>
      <c r="AU147" s="229" t="s">
        <v>85</v>
      </c>
      <c r="AY147" s="17" t="s">
        <v>121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81</v>
      </c>
      <c r="BK147" s="230">
        <f>ROUND(I147*H147,2)</f>
        <v>0</v>
      </c>
      <c r="BL147" s="17" t="s">
        <v>128</v>
      </c>
      <c r="BM147" s="229" t="s">
        <v>245</v>
      </c>
    </row>
    <row r="148" s="12" customFormat="1" ht="25.92" customHeight="1">
      <c r="A148" s="12"/>
      <c r="B148" s="202"/>
      <c r="C148" s="203"/>
      <c r="D148" s="204" t="s">
        <v>75</v>
      </c>
      <c r="E148" s="205" t="s">
        <v>466</v>
      </c>
      <c r="F148" s="205" t="s">
        <v>467</v>
      </c>
      <c r="G148" s="203"/>
      <c r="H148" s="203"/>
      <c r="I148" s="206"/>
      <c r="J148" s="207">
        <f>BK148</f>
        <v>0</v>
      </c>
      <c r="K148" s="203"/>
      <c r="L148" s="208"/>
      <c r="M148" s="209"/>
      <c r="N148" s="210"/>
      <c r="O148" s="210"/>
      <c r="P148" s="211">
        <f>P149</f>
        <v>0</v>
      </c>
      <c r="Q148" s="210"/>
      <c r="R148" s="211">
        <f>R149</f>
        <v>0</v>
      </c>
      <c r="S148" s="210"/>
      <c r="T148" s="212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3" t="s">
        <v>81</v>
      </c>
      <c r="AT148" s="214" t="s">
        <v>75</v>
      </c>
      <c r="AU148" s="214" t="s">
        <v>76</v>
      </c>
      <c r="AY148" s="213" t="s">
        <v>121</v>
      </c>
      <c r="BK148" s="215">
        <f>BK149</f>
        <v>0</v>
      </c>
    </row>
    <row r="149" s="12" customFormat="1" ht="22.8" customHeight="1">
      <c r="A149" s="12"/>
      <c r="B149" s="202"/>
      <c r="C149" s="203"/>
      <c r="D149" s="204" t="s">
        <v>75</v>
      </c>
      <c r="E149" s="216" t="s">
        <v>430</v>
      </c>
      <c r="F149" s="216" t="s">
        <v>431</v>
      </c>
      <c r="G149" s="203"/>
      <c r="H149" s="203"/>
      <c r="I149" s="206"/>
      <c r="J149" s="217">
        <f>BK149</f>
        <v>0</v>
      </c>
      <c r="K149" s="203"/>
      <c r="L149" s="208"/>
      <c r="M149" s="209"/>
      <c r="N149" s="210"/>
      <c r="O149" s="210"/>
      <c r="P149" s="211">
        <f>SUM(P150:P156)</f>
        <v>0</v>
      </c>
      <c r="Q149" s="210"/>
      <c r="R149" s="211">
        <f>SUM(R150:R156)</f>
        <v>0</v>
      </c>
      <c r="S149" s="210"/>
      <c r="T149" s="212">
        <f>SUM(T150:T156)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81</v>
      </c>
      <c r="AT149" s="214" t="s">
        <v>75</v>
      </c>
      <c r="AU149" s="214" t="s">
        <v>81</v>
      </c>
      <c r="AY149" s="213" t="s">
        <v>121</v>
      </c>
      <c r="BK149" s="215">
        <f>SUM(BK150:BK156)</f>
        <v>0</v>
      </c>
    </row>
    <row r="150" s="2" customFormat="1" ht="24.15" customHeight="1">
      <c r="A150" s="38"/>
      <c r="B150" s="39"/>
      <c r="C150" s="218" t="s">
        <v>191</v>
      </c>
      <c r="D150" s="218" t="s">
        <v>123</v>
      </c>
      <c r="E150" s="219" t="s">
        <v>468</v>
      </c>
      <c r="F150" s="220" t="s">
        <v>469</v>
      </c>
      <c r="G150" s="221" t="s">
        <v>343</v>
      </c>
      <c r="H150" s="222">
        <v>1</v>
      </c>
      <c r="I150" s="223"/>
      <c r="J150" s="224">
        <f>ROUND(I150*H150,2)</f>
        <v>0</v>
      </c>
      <c r="K150" s="220" t="s">
        <v>1</v>
      </c>
      <c r="L150" s="44"/>
      <c r="M150" s="225" t="s">
        <v>1</v>
      </c>
      <c r="N150" s="226" t="s">
        <v>41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128</v>
      </c>
      <c r="AT150" s="229" t="s">
        <v>123</v>
      </c>
      <c r="AU150" s="229" t="s">
        <v>85</v>
      </c>
      <c r="AY150" s="17" t="s">
        <v>121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81</v>
      </c>
      <c r="BK150" s="230">
        <f>ROUND(I150*H150,2)</f>
        <v>0</v>
      </c>
      <c r="BL150" s="17" t="s">
        <v>128</v>
      </c>
      <c r="BM150" s="229" t="s">
        <v>254</v>
      </c>
    </row>
    <row r="151" s="2" customFormat="1">
      <c r="A151" s="38"/>
      <c r="B151" s="39"/>
      <c r="C151" s="40"/>
      <c r="D151" s="233" t="s">
        <v>442</v>
      </c>
      <c r="E151" s="40"/>
      <c r="F151" s="280" t="s">
        <v>470</v>
      </c>
      <c r="G151" s="40"/>
      <c r="H151" s="40"/>
      <c r="I151" s="281"/>
      <c r="J151" s="40"/>
      <c r="K151" s="40"/>
      <c r="L151" s="44"/>
      <c r="M151" s="282"/>
      <c r="N151" s="283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442</v>
      </c>
      <c r="AU151" s="17" t="s">
        <v>85</v>
      </c>
    </row>
    <row r="152" s="2" customFormat="1" ht="24.15" customHeight="1">
      <c r="A152" s="38"/>
      <c r="B152" s="39"/>
      <c r="C152" s="218" t="s">
        <v>195</v>
      </c>
      <c r="D152" s="218" t="s">
        <v>123</v>
      </c>
      <c r="E152" s="219" t="s">
        <v>471</v>
      </c>
      <c r="F152" s="220" t="s">
        <v>472</v>
      </c>
      <c r="G152" s="221" t="s">
        <v>343</v>
      </c>
      <c r="H152" s="222">
        <v>1</v>
      </c>
      <c r="I152" s="223"/>
      <c r="J152" s="224">
        <f>ROUND(I152*H152,2)</f>
        <v>0</v>
      </c>
      <c r="K152" s="220" t="s">
        <v>1</v>
      </c>
      <c r="L152" s="44"/>
      <c r="M152" s="225" t="s">
        <v>1</v>
      </c>
      <c r="N152" s="226" t="s">
        <v>41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128</v>
      </c>
      <c r="AT152" s="229" t="s">
        <v>123</v>
      </c>
      <c r="AU152" s="229" t="s">
        <v>85</v>
      </c>
      <c r="AY152" s="17" t="s">
        <v>121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81</v>
      </c>
      <c r="BK152" s="230">
        <f>ROUND(I152*H152,2)</f>
        <v>0</v>
      </c>
      <c r="BL152" s="17" t="s">
        <v>128</v>
      </c>
      <c r="BM152" s="229" t="s">
        <v>263</v>
      </c>
    </row>
    <row r="153" s="2" customFormat="1">
      <c r="A153" s="38"/>
      <c r="B153" s="39"/>
      <c r="C153" s="40"/>
      <c r="D153" s="233" t="s">
        <v>442</v>
      </c>
      <c r="E153" s="40"/>
      <c r="F153" s="280" t="s">
        <v>473</v>
      </c>
      <c r="G153" s="40"/>
      <c r="H153" s="40"/>
      <c r="I153" s="281"/>
      <c r="J153" s="40"/>
      <c r="K153" s="40"/>
      <c r="L153" s="44"/>
      <c r="M153" s="282"/>
      <c r="N153" s="283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442</v>
      </c>
      <c r="AU153" s="17" t="s">
        <v>85</v>
      </c>
    </row>
    <row r="154" s="2" customFormat="1" ht="24.15" customHeight="1">
      <c r="A154" s="38"/>
      <c r="B154" s="39"/>
      <c r="C154" s="218" t="s">
        <v>199</v>
      </c>
      <c r="D154" s="218" t="s">
        <v>123</v>
      </c>
      <c r="E154" s="219" t="s">
        <v>474</v>
      </c>
      <c r="F154" s="220" t="s">
        <v>475</v>
      </c>
      <c r="G154" s="221" t="s">
        <v>343</v>
      </c>
      <c r="H154" s="222">
        <v>1</v>
      </c>
      <c r="I154" s="223"/>
      <c r="J154" s="224">
        <f>ROUND(I154*H154,2)</f>
        <v>0</v>
      </c>
      <c r="K154" s="220" t="s">
        <v>1</v>
      </c>
      <c r="L154" s="44"/>
      <c r="M154" s="225" t="s">
        <v>1</v>
      </c>
      <c r="N154" s="226" t="s">
        <v>41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128</v>
      </c>
      <c r="AT154" s="229" t="s">
        <v>123</v>
      </c>
      <c r="AU154" s="229" t="s">
        <v>85</v>
      </c>
      <c r="AY154" s="17" t="s">
        <v>121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81</v>
      </c>
      <c r="BK154" s="230">
        <f>ROUND(I154*H154,2)</f>
        <v>0</v>
      </c>
      <c r="BL154" s="17" t="s">
        <v>128</v>
      </c>
      <c r="BM154" s="229" t="s">
        <v>171</v>
      </c>
    </row>
    <row r="155" s="2" customFormat="1">
      <c r="A155" s="38"/>
      <c r="B155" s="39"/>
      <c r="C155" s="40"/>
      <c r="D155" s="233" t="s">
        <v>442</v>
      </c>
      <c r="E155" s="40"/>
      <c r="F155" s="280" t="s">
        <v>476</v>
      </c>
      <c r="G155" s="40"/>
      <c r="H155" s="40"/>
      <c r="I155" s="281"/>
      <c r="J155" s="40"/>
      <c r="K155" s="40"/>
      <c r="L155" s="44"/>
      <c r="M155" s="282"/>
      <c r="N155" s="283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442</v>
      </c>
      <c r="AU155" s="17" t="s">
        <v>85</v>
      </c>
    </row>
    <row r="156" s="2" customFormat="1" ht="44.25" customHeight="1">
      <c r="A156" s="38"/>
      <c r="B156" s="39"/>
      <c r="C156" s="218" t="s">
        <v>206</v>
      </c>
      <c r="D156" s="218" t="s">
        <v>123</v>
      </c>
      <c r="E156" s="219" t="s">
        <v>477</v>
      </c>
      <c r="F156" s="220" t="s">
        <v>478</v>
      </c>
      <c r="G156" s="221" t="s">
        <v>343</v>
      </c>
      <c r="H156" s="222">
        <v>1</v>
      </c>
      <c r="I156" s="223"/>
      <c r="J156" s="224">
        <f>ROUND(I156*H156,2)</f>
        <v>0</v>
      </c>
      <c r="K156" s="220" t="s">
        <v>1</v>
      </c>
      <c r="L156" s="44"/>
      <c r="M156" s="275" t="s">
        <v>1</v>
      </c>
      <c r="N156" s="276" t="s">
        <v>41</v>
      </c>
      <c r="O156" s="277"/>
      <c r="P156" s="278">
        <f>O156*H156</f>
        <v>0</v>
      </c>
      <c r="Q156" s="278">
        <v>0</v>
      </c>
      <c r="R156" s="278">
        <f>Q156*H156</f>
        <v>0</v>
      </c>
      <c r="S156" s="278">
        <v>0</v>
      </c>
      <c r="T156" s="279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128</v>
      </c>
      <c r="AT156" s="229" t="s">
        <v>123</v>
      </c>
      <c r="AU156" s="229" t="s">
        <v>85</v>
      </c>
      <c r="AY156" s="17" t="s">
        <v>121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81</v>
      </c>
      <c r="BK156" s="230">
        <f>ROUND(I156*H156,2)</f>
        <v>0</v>
      </c>
      <c r="BL156" s="17" t="s">
        <v>128</v>
      </c>
      <c r="BM156" s="229" t="s">
        <v>284</v>
      </c>
    </row>
    <row r="157" s="2" customFormat="1" ht="6.96" customHeight="1">
      <c r="A157" s="38"/>
      <c r="B157" s="66"/>
      <c r="C157" s="67"/>
      <c r="D157" s="67"/>
      <c r="E157" s="67"/>
      <c r="F157" s="67"/>
      <c r="G157" s="67"/>
      <c r="H157" s="67"/>
      <c r="I157" s="67"/>
      <c r="J157" s="67"/>
      <c r="K157" s="67"/>
      <c r="L157" s="44"/>
      <c r="M157" s="38"/>
      <c r="O157" s="38"/>
      <c r="P157" s="38"/>
      <c r="Q157" s="38"/>
      <c r="R157" s="38"/>
      <c r="S157" s="38"/>
      <c r="T157" s="3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</row>
  </sheetData>
  <sheetProtection sheet="1" autoFilter="0" formatColumns="0" formatRows="0" objects="1" scenarios="1" spinCount="100000" saltValue="bPojVsOvunVKI0cGhjhfb2nMSLT3xBdMo+cVWXqNHTwulokQU5MPf759dTeZ84x00yQoszwYhUGnWXoVc+XGYg==" hashValue="HqOvo1x/mz/0kcjQs8p7YueEFYb4pnRF4JCahcHiyJju2KjqX2MyfuoIzu8nBthxDerf7oWH+4klDKMbp8uzGg==" algorithmName="SHA-512" password="CC35"/>
  <autoFilter ref="C123:K156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Malý Ladislav</dc:creator>
  <cp:lastModifiedBy>Malý Ladislav</cp:lastModifiedBy>
  <dcterms:created xsi:type="dcterms:W3CDTF">2024-07-31T09:32:39Z</dcterms:created>
  <dcterms:modified xsi:type="dcterms:W3CDTF">2024-07-31T09:32:44Z</dcterms:modified>
</cp:coreProperties>
</file>